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<sst xmlns="http://schemas.openxmlformats.org/spreadsheetml/2006/main" uniqueCount="71">
  <si>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</si>
  <si>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</si>
  <si>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</si>
  <si>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</si>
  <si>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</si>
  <si>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</si>
  <si>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</si>
  <si>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</si>
  <si>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</si>
  <si>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</si>
  <si>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</si>
  <si>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</si>
  <si>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</si>
  <si>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</si>
  <si>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</si>
  <si>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</si>
  <si>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</si>
  <si>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</si>
  <si>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</si>
  <si>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</si>
  <si>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</si>
  <si>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</si>
  <si>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</si>
  <si>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</si>
  <si>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</si>
  <si>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</si>
  <si>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</si>
  <si>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</si>
  <si>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</si>
  <si>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</si>
  <si>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</si>
  <si>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</si>
  <si>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</si>
  <si>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</si>
  <si>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</si>
  <si>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</si>
  <si>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</si>
  <si>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</si>
  <si>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</si>
  <si>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</si>
  <si>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</si>
  <si>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</si>
  <si>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</si>
  <si>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</si>
  <si>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</si>
  <si>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</si>
  <si>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</si>
  <si>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</si>
  <si>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</si>
  <si>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</si>
  <si>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</si>
  <si>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</si>
  <si>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</si>
  <si>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</si>
  <si>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</si>
  <si>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</si>
  <si>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</si>
  <si>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</si>
  <si>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</si>
  <si>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</si>
  <si>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</si>
  <si>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5/1～5/31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</si>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</sst>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6476904</v>
      </c>
      <c r="E6" s="36">
        <v>5955</v>
      </c>
      <c r="F6" s="36">
        <v>0</v>
      </c>
      <c r="G6" s="36">
        <v>300653</v>
      </c>
      <c r="H6" s="43">
        <v>2199</v>
      </c>
      <c r="I6" s="44">
        <v>87</v>
      </c>
      <c r="J6" s="47">
        <f>H6+I6</f>
        <v>2286</v>
      </c>
      <c r="K6" s="37">
        <f>IFERROR(J6/G6,"-")</f>
        <v>0.007603449824216</v>
      </c>
      <c r="L6" s="36">
        <v>134</v>
      </c>
      <c r="M6" s="36">
        <v>700</v>
      </c>
      <c r="N6" s="37">
        <f>IFERROR(L6/J6,"-")</f>
        <v>0.058617672790901</v>
      </c>
      <c r="O6" s="38">
        <f>IFERROR(D6/J6,"-")</f>
        <v>2833.2913385827</v>
      </c>
      <c r="P6" s="39">
        <v>287</v>
      </c>
      <c r="Q6" s="37">
        <f>IFERROR(P6/J6,"-")</f>
        <v>0.12554680664917</v>
      </c>
      <c r="R6" s="213">
        <v>18334680</v>
      </c>
      <c r="S6" s="214">
        <f>IFERROR(R6/J6,"-")</f>
        <v>8020.4199475066</v>
      </c>
      <c r="T6" s="214">
        <f>IFERROR(R6/P6,"-")</f>
        <v>63883.902439024</v>
      </c>
      <c r="U6" s="208">
        <f>IFERROR(R6-D6,"-")</f>
        <v>11857776</v>
      </c>
      <c r="V6" s="40">
        <f>R6/D6</f>
        <v>2.8307784089435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6476904</v>
      </c>
      <c r="E9" s="21">
        <f>SUM(E6:E7)</f>
        <v>5955</v>
      </c>
      <c r="F9" s="21">
        <f>SUM(F6:F7)</f>
        <v>0</v>
      </c>
      <c r="G9" s="21">
        <f>SUM(G6:G7)</f>
        <v>300653</v>
      </c>
      <c r="H9" s="21">
        <f>SUM(H6:H7)</f>
        <v>2199</v>
      </c>
      <c r="I9" s="21">
        <f>SUM(I6:I7)</f>
        <v>87</v>
      </c>
      <c r="J9" s="21">
        <f>SUM(J6:J7)</f>
        <v>2286</v>
      </c>
      <c r="K9" s="22">
        <f>IFERROR(J9/G9,"-")</f>
        <v>0.007603449824216</v>
      </c>
      <c r="L9" s="33">
        <f>SUM(L6:L7)</f>
        <v>134</v>
      </c>
      <c r="M9" s="33">
        <f>SUM(M6:M7)</f>
        <v>700</v>
      </c>
      <c r="N9" s="22">
        <f>IFERROR(L9/J9,"-")</f>
        <v>0.058617672790901</v>
      </c>
      <c r="O9" s="23">
        <f>IFERROR(D9/J9,"-")</f>
        <v>2833.2913385827</v>
      </c>
      <c r="P9" s="24">
        <f>SUM(P6:P7)</f>
        <v>287</v>
      </c>
      <c r="Q9" s="22">
        <f>IFERROR(P9/J9,"-")</f>
        <v>0.12554680664917</v>
      </c>
      <c r="R9" s="25">
        <f>SUM(R6:R7)</f>
        <v>18334680</v>
      </c>
      <c r="S9" s="25">
        <f>IFERROR(R9/J9,"-")</f>
        <v>8020.4199475066</v>
      </c>
      <c r="T9" s="25">
        <f>IFERROR(R9/P9,"-")</f>
        <v>63883.902439024</v>
      </c>
      <c r="U9" s="26">
        <f>SUM(U6:U7)</f>
        <v>11857776</v>
      </c>
      <c r="V9" s="27">
        <f>IFERROR(R9/D9,"-")</f>
        <v>2.8307784089435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2.8315621077373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4574422</v>
      </c>
      <c r="H7" s="80">
        <v>4386</v>
      </c>
      <c r="I7" s="80">
        <v>0</v>
      </c>
      <c r="J7" s="80">
        <v>260836</v>
      </c>
      <c r="K7" s="81">
        <v>1544</v>
      </c>
      <c r="L7" s="82">
        <f>IFERROR(K7/J7,"-")</f>
        <v>0.0059194282997746</v>
      </c>
      <c r="M7" s="80">
        <v>93</v>
      </c>
      <c r="N7" s="80">
        <v>448</v>
      </c>
      <c r="O7" s="82">
        <f>IFERROR(M7/(K7),"-")</f>
        <v>0.060233160621762</v>
      </c>
      <c r="P7" s="83">
        <f>IFERROR(G7/SUM(K7:K7),"-")</f>
        <v>2962.7085492228</v>
      </c>
      <c r="Q7" s="84">
        <v>201</v>
      </c>
      <c r="R7" s="82">
        <f>IF(K7=0,"-",Q7/K7)</f>
        <v>0.13018134715026</v>
      </c>
      <c r="S7" s="200">
        <v>12952760</v>
      </c>
      <c r="T7" s="201">
        <f>IFERROR(S7/K7,"-")</f>
        <v>8389.0932642487</v>
      </c>
      <c r="U7" s="201">
        <f>IFERROR(S7/Q7,"-")</f>
        <v>64441.592039801</v>
      </c>
      <c r="V7" s="202">
        <f>SUM(S7:S7)-SUM(G7:G7)</f>
        <v>8378338</v>
      </c>
      <c r="W7" s="86">
        <f>SUM(S7:S7)/SUM(G7:G7)</f>
        <v>2.8315621077373</v>
      </c>
      <c r="Y7" s="87">
        <v>1</v>
      </c>
      <c r="Z7" s="88">
        <f>IF(K7=0,"",IF(Y7=0,"",(Y7/K7)))</f>
        <v>0.00064766839378238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3</v>
      </c>
      <c r="AI7" s="94">
        <f>IF(K7=0,"",IF(AH7=0,"",(AH7/K7)))</f>
        <v>0.0019430051813472</v>
      </c>
      <c r="AJ7" s="93">
        <v>1</v>
      </c>
      <c r="AK7" s="95">
        <f>IFERROR(AJ7/AH7,"-")</f>
        <v>0.33333333333333</v>
      </c>
      <c r="AL7" s="96">
        <v>9000</v>
      </c>
      <c r="AM7" s="97">
        <f>IFERROR(AL7/AH7,"-")</f>
        <v>3000</v>
      </c>
      <c r="AN7" s="98"/>
      <c r="AO7" s="98"/>
      <c r="AP7" s="98">
        <v>1</v>
      </c>
      <c r="AQ7" s="99">
        <v>12</v>
      </c>
      <c r="AR7" s="100">
        <f>IF(K7=0,"",IF(AQ7=0,"",(AQ7/K7)))</f>
        <v>0.0077720207253886</v>
      </c>
      <c r="AS7" s="99"/>
      <c r="AT7" s="101">
        <f>IFERROR(AR7/AQ7,"-")</f>
        <v>0.00064766839378238</v>
      </c>
      <c r="AU7" s="102"/>
      <c r="AV7" s="103">
        <f>IFERROR(AU7/AQ7,"-")</f>
        <v>0</v>
      </c>
      <c r="AW7" s="104"/>
      <c r="AX7" s="104"/>
      <c r="AY7" s="104"/>
      <c r="AZ7" s="105">
        <v>59</v>
      </c>
      <c r="BA7" s="106">
        <f>IF(K7=0,"",IF(AZ7=0,"",(AZ7/K7)))</f>
        <v>0.038212435233161</v>
      </c>
      <c r="BB7" s="105">
        <v>5</v>
      </c>
      <c r="BC7" s="107">
        <f>IFERROR(BB7/AZ7,"-")</f>
        <v>0.084745762711864</v>
      </c>
      <c r="BD7" s="108">
        <v>27000</v>
      </c>
      <c r="BE7" s="109">
        <f>IFERROR(BD7/AZ7,"-")</f>
        <v>457.62711864407</v>
      </c>
      <c r="BF7" s="110">
        <v>3</v>
      </c>
      <c r="BG7" s="110">
        <v>2</v>
      </c>
      <c r="BH7" s="110"/>
      <c r="BI7" s="111">
        <v>771</v>
      </c>
      <c r="BJ7" s="112">
        <f>IF(K7=0,"",IF(BI7=0,"",(BI7/K7)))</f>
        <v>0.49935233160622</v>
      </c>
      <c r="BK7" s="113">
        <v>90</v>
      </c>
      <c r="BL7" s="114">
        <f>IFERROR(BK7/BI7,"-")</f>
        <v>0.11673151750973</v>
      </c>
      <c r="BM7" s="115">
        <v>3678110</v>
      </c>
      <c r="BN7" s="116">
        <f>IFERROR(BM7/BI7,"-")</f>
        <v>4770.5706874189</v>
      </c>
      <c r="BO7" s="117">
        <v>40</v>
      </c>
      <c r="BP7" s="117">
        <v>13</v>
      </c>
      <c r="BQ7" s="117">
        <v>37</v>
      </c>
      <c r="BR7" s="118">
        <v>546</v>
      </c>
      <c r="BS7" s="119">
        <f>IF(K7=0,"",IF(BR7=0,"",(BR7/K7)))</f>
        <v>0.35362694300518</v>
      </c>
      <c r="BT7" s="120">
        <v>85</v>
      </c>
      <c r="BU7" s="121">
        <f>IFERROR(BT7/BR7,"-")</f>
        <v>0.15567765567766</v>
      </c>
      <c r="BV7" s="122">
        <v>5972300</v>
      </c>
      <c r="BW7" s="123">
        <f>IFERROR(BV7/BR7,"-")</f>
        <v>10938.278388278</v>
      </c>
      <c r="BX7" s="124">
        <v>29</v>
      </c>
      <c r="BY7" s="124">
        <v>12</v>
      </c>
      <c r="BZ7" s="124">
        <v>44</v>
      </c>
      <c r="CA7" s="125">
        <v>152</v>
      </c>
      <c r="CB7" s="126">
        <f>IF(K7=0,"",IF(CA7=0,"",(CA7/K7)))</f>
        <v>0.098445595854922</v>
      </c>
      <c r="CC7" s="127">
        <v>20</v>
      </c>
      <c r="CD7" s="128">
        <f>IFERROR(CC7/CA7,"-")</f>
        <v>0.13157894736842</v>
      </c>
      <c r="CE7" s="129">
        <v>3266350</v>
      </c>
      <c r="CF7" s="130">
        <f>IFERROR(CE7/CA7,"-")</f>
        <v>21489.144736842</v>
      </c>
      <c r="CG7" s="131">
        <v>5</v>
      </c>
      <c r="CH7" s="131">
        <v>4</v>
      </c>
      <c r="CI7" s="131">
        <v>11</v>
      </c>
      <c r="CJ7" s="132">
        <v>201</v>
      </c>
      <c r="CK7" s="133">
        <v>12952760</v>
      </c>
      <c r="CL7" s="133">
        <v>1916000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2.8425888394888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1892261</v>
      </c>
      <c r="H8" s="80">
        <v>1562</v>
      </c>
      <c r="I8" s="80">
        <v>0</v>
      </c>
      <c r="J8" s="80">
        <v>39217</v>
      </c>
      <c r="K8" s="81">
        <v>740</v>
      </c>
      <c r="L8" s="82">
        <f>IFERROR(K8/J8,"-")</f>
        <v>0.018869367876176</v>
      </c>
      <c r="M8" s="80">
        <v>41</v>
      </c>
      <c r="N8" s="80">
        <v>251</v>
      </c>
      <c r="O8" s="82">
        <f>IFERROR(M8/(K8),"-")</f>
        <v>0.055405405405405</v>
      </c>
      <c r="P8" s="83">
        <f>IFERROR(G8/SUM(K8:K8),"-")</f>
        <v>2557.1094594595</v>
      </c>
      <c r="Q8" s="84">
        <v>85</v>
      </c>
      <c r="R8" s="82">
        <f>IF(K8=0,"-",Q8/K8)</f>
        <v>0.11486486486486</v>
      </c>
      <c r="S8" s="200">
        <v>5378920</v>
      </c>
      <c r="T8" s="201">
        <f>IFERROR(S8/K8,"-")</f>
        <v>7268.8108108108</v>
      </c>
      <c r="U8" s="201">
        <f>IFERROR(S8/Q8,"-")</f>
        <v>63281.411764706</v>
      </c>
      <c r="V8" s="202">
        <f>SUM(S8:S8)-SUM(G8:G8)</f>
        <v>3486659</v>
      </c>
      <c r="W8" s="86">
        <f>SUM(S8:S8)/SUM(G8:G8)</f>
        <v>2.8425888394888</v>
      </c>
      <c r="Y8" s="87">
        <v>50</v>
      </c>
      <c r="Z8" s="88">
        <f>IF(K8=0,"",IF(Y8=0,"",(Y8/K8)))</f>
        <v>0.067567567567568</v>
      </c>
      <c r="AA8" s="87">
        <v>2</v>
      </c>
      <c r="AB8" s="89">
        <f>IFERROR(AA8/Y8,"-")</f>
        <v>0.04</v>
      </c>
      <c r="AC8" s="90">
        <v>1850</v>
      </c>
      <c r="AD8" s="91">
        <f>IFERROR(AC8/Y8,"-")</f>
        <v>37</v>
      </c>
      <c r="AE8" s="92">
        <v>2</v>
      </c>
      <c r="AF8" s="92"/>
      <c r="AG8" s="92"/>
      <c r="AH8" s="93">
        <v>132</v>
      </c>
      <c r="AI8" s="94">
        <f>IF(K8=0,"",IF(AH8=0,"",(AH8/K8)))</f>
        <v>0.17837837837838</v>
      </c>
      <c r="AJ8" s="93">
        <v>8</v>
      </c>
      <c r="AK8" s="95">
        <f>IFERROR(AJ8/AH8,"-")</f>
        <v>0.060606060606061</v>
      </c>
      <c r="AL8" s="96">
        <v>39400</v>
      </c>
      <c r="AM8" s="97">
        <f>IFERROR(AL8/AH8,"-")</f>
        <v>298.48484848485</v>
      </c>
      <c r="AN8" s="98">
        <v>5</v>
      </c>
      <c r="AO8" s="98">
        <v>2</v>
      </c>
      <c r="AP8" s="98">
        <v>1</v>
      </c>
      <c r="AQ8" s="99">
        <v>76</v>
      </c>
      <c r="AR8" s="100">
        <f>IF(K8=0,"",IF(AQ8=0,"",(AQ8/K8)))</f>
        <v>0.1027027027027</v>
      </c>
      <c r="AS8" s="99">
        <v>5</v>
      </c>
      <c r="AT8" s="101">
        <f>IFERROR(AR8/AQ8,"-")</f>
        <v>0.0013513513513514</v>
      </c>
      <c r="AU8" s="102">
        <v>31000</v>
      </c>
      <c r="AV8" s="103">
        <f>IFERROR(AU8/AQ8,"-")</f>
        <v>407.89473684211</v>
      </c>
      <c r="AW8" s="104">
        <v>2</v>
      </c>
      <c r="AX8" s="104">
        <v>2</v>
      </c>
      <c r="AY8" s="104">
        <v>1</v>
      </c>
      <c r="AZ8" s="105">
        <v>173</v>
      </c>
      <c r="BA8" s="106">
        <f>IF(K8=0,"",IF(AZ8=0,"",(AZ8/K8)))</f>
        <v>0.23378378378378</v>
      </c>
      <c r="BB8" s="105">
        <v>15</v>
      </c>
      <c r="BC8" s="107">
        <f>IFERROR(BB8/AZ8,"-")</f>
        <v>0.086705202312139</v>
      </c>
      <c r="BD8" s="108">
        <v>270800</v>
      </c>
      <c r="BE8" s="109">
        <f>IFERROR(BD8/AZ8,"-")</f>
        <v>1565.3179190751</v>
      </c>
      <c r="BF8" s="110">
        <v>6</v>
      </c>
      <c r="BG8" s="110">
        <v>3</v>
      </c>
      <c r="BH8" s="110">
        <v>6</v>
      </c>
      <c r="BI8" s="111">
        <v>215</v>
      </c>
      <c r="BJ8" s="112">
        <f>IF(K8=0,"",IF(BI8=0,"",(BI8/K8)))</f>
        <v>0.29054054054054</v>
      </c>
      <c r="BK8" s="113">
        <v>37</v>
      </c>
      <c r="BL8" s="114">
        <f>IFERROR(BK8/BI8,"-")</f>
        <v>0.17209302325581</v>
      </c>
      <c r="BM8" s="115">
        <v>1260870</v>
      </c>
      <c r="BN8" s="116">
        <f>IFERROR(BM8/BI8,"-")</f>
        <v>5864.511627907</v>
      </c>
      <c r="BO8" s="117">
        <v>16</v>
      </c>
      <c r="BP8" s="117">
        <v>6</v>
      </c>
      <c r="BQ8" s="117">
        <v>15</v>
      </c>
      <c r="BR8" s="118">
        <v>74</v>
      </c>
      <c r="BS8" s="119">
        <f>IF(K8=0,"",IF(BR8=0,"",(BR8/K8)))</f>
        <v>0.1</v>
      </c>
      <c r="BT8" s="120">
        <v>14</v>
      </c>
      <c r="BU8" s="121">
        <f>IFERROR(BT8/BR8,"-")</f>
        <v>0.18918918918919</v>
      </c>
      <c r="BV8" s="122">
        <v>3493000</v>
      </c>
      <c r="BW8" s="123">
        <f>IFERROR(BV8/BR8,"-")</f>
        <v>47202.702702703</v>
      </c>
      <c r="BX8" s="124">
        <v>5</v>
      </c>
      <c r="BY8" s="124">
        <v>2</v>
      </c>
      <c r="BZ8" s="124">
        <v>7</v>
      </c>
      <c r="CA8" s="125">
        <v>20</v>
      </c>
      <c r="CB8" s="126">
        <f>IF(K8=0,"",IF(CA8=0,"",(CA8/K8)))</f>
        <v>0.027027027027027</v>
      </c>
      <c r="CC8" s="127">
        <v>4</v>
      </c>
      <c r="CD8" s="128">
        <f>IFERROR(CC8/CA8,"-")</f>
        <v>0.2</v>
      </c>
      <c r="CE8" s="129">
        <v>282000</v>
      </c>
      <c r="CF8" s="130">
        <f>IFERROR(CE8/CA8,"-")</f>
        <v>14100</v>
      </c>
      <c r="CG8" s="131">
        <v>1</v>
      </c>
      <c r="CH8" s="131"/>
      <c r="CI8" s="131">
        <v>3</v>
      </c>
      <c r="CJ8" s="132">
        <v>85</v>
      </c>
      <c r="CK8" s="133">
        <v>5378920</v>
      </c>
      <c r="CL8" s="133">
        <v>3327000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>
        <f>W10</f>
        <v>0.29351335485765</v>
      </c>
      <c r="B10" s="216" t="s">
        <v>68</v>
      </c>
      <c r="C10" s="216" t="s">
        <v>58</v>
      </c>
      <c r="D10" s="216" t="s">
        <v>59</v>
      </c>
      <c r="E10" s="79" t="s">
        <v>69</v>
      </c>
      <c r="F10" s="79" t="s">
        <v>61</v>
      </c>
      <c r="G10" s="202">
        <v>10221</v>
      </c>
      <c r="H10" s="80">
        <v>7</v>
      </c>
      <c r="I10" s="80">
        <v>0</v>
      </c>
      <c r="J10" s="80">
        <v>600</v>
      </c>
      <c r="K10" s="81">
        <v>2</v>
      </c>
      <c r="L10" s="82">
        <f>IFERROR(K10/J10,"-")</f>
        <v>0.0033333333333333</v>
      </c>
      <c r="M10" s="80">
        <v>0</v>
      </c>
      <c r="N10" s="80">
        <v>1</v>
      </c>
      <c r="O10" s="82">
        <f>IFERROR(M10/(K10),"-")</f>
        <v>0</v>
      </c>
      <c r="P10" s="83">
        <f>IFERROR(G10/SUM(K10:K10),"-")</f>
        <v>5110.5</v>
      </c>
      <c r="Q10" s="84">
        <v>1</v>
      </c>
      <c r="R10" s="82">
        <f>IF(K10=0,"-",Q10/K10)</f>
        <v>0.5</v>
      </c>
      <c r="S10" s="200">
        <v>3000</v>
      </c>
      <c r="T10" s="201">
        <f>IFERROR(S10/K10,"-")</f>
        <v>1500</v>
      </c>
      <c r="U10" s="201">
        <f>IFERROR(S10/Q10,"-")</f>
        <v>3000</v>
      </c>
      <c r="V10" s="202">
        <f>SUM(S10:S10)-SUM(G10:G10)</f>
        <v>-7221</v>
      </c>
      <c r="W10" s="86">
        <f>SUM(S10:S10)/SUM(G10:G10)</f>
        <v>0.29351335485765</v>
      </c>
      <c r="Y10" s="87"/>
      <c r="Z10" s="88">
        <f>IF(K10=0,"",IF(Y10=0,"",(Y10/K10)))</f>
        <v>0</v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>
        <f>IF(K10=0,"",IF(AH10=0,"",(AH10/K10)))</f>
        <v>0</v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>
        <f>IF(K10=0,"",IF(AQ10=0,"",(AQ10/K10)))</f>
        <v>0</v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>
        <f>IF(K10=0,"",IF(AZ10=0,"",(AZ10/K10)))</f>
        <v>0</v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>
        <v>1</v>
      </c>
      <c r="BJ10" s="112">
        <f>IF(K10=0,"",IF(BI10=0,"",(BI10/K10)))</f>
        <v>0.5</v>
      </c>
      <c r="BK10" s="113"/>
      <c r="BL10" s="114">
        <f>IFERROR(BK10/BI10,"-")</f>
        <v>0</v>
      </c>
      <c r="BM10" s="115"/>
      <c r="BN10" s="116">
        <f>IFERROR(BM10/BI10,"-")</f>
        <v>0</v>
      </c>
      <c r="BO10" s="117"/>
      <c r="BP10" s="117"/>
      <c r="BQ10" s="117"/>
      <c r="BR10" s="118">
        <v>1</v>
      </c>
      <c r="BS10" s="119">
        <f>IF(K10=0,"",IF(BR10=0,"",(BR10/K10)))</f>
        <v>0.5</v>
      </c>
      <c r="BT10" s="120">
        <v>1</v>
      </c>
      <c r="BU10" s="121">
        <f>IFERROR(BT10/BR10,"-")</f>
        <v>1</v>
      </c>
      <c r="BV10" s="122">
        <v>3000</v>
      </c>
      <c r="BW10" s="123">
        <f>IFERROR(BV10/BR10,"-")</f>
        <v>3000</v>
      </c>
      <c r="BX10" s="124">
        <v>1</v>
      </c>
      <c r="BY10" s="124"/>
      <c r="BZ10" s="124"/>
      <c r="CA10" s="125"/>
      <c r="CB10" s="126">
        <f>IF(K10=0,"",IF(CA10=0,"",(CA10/K10)))</f>
        <v>0</v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1</v>
      </c>
      <c r="CK10" s="133">
        <v>3000</v>
      </c>
      <c r="CL10" s="133">
        <v>3000</v>
      </c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2.8307784089435</v>
      </c>
      <c r="B13" s="153"/>
      <c r="C13" s="153"/>
      <c r="D13" s="153"/>
      <c r="E13" s="154" t="s">
        <v>70</v>
      </c>
      <c r="F13" s="154"/>
      <c r="G13" s="203">
        <f>SUM(G6:G12)</f>
        <v>6476904</v>
      </c>
      <c r="H13" s="153">
        <f>SUM(H6:H12)</f>
        <v>5955</v>
      </c>
      <c r="I13" s="153">
        <f>SUM(I6:I12)</f>
        <v>0</v>
      </c>
      <c r="J13" s="153">
        <f>SUM(J6:J12)</f>
        <v>300653</v>
      </c>
      <c r="K13" s="153">
        <f>SUM(K6:K12)</f>
        <v>2286</v>
      </c>
      <c r="L13" s="155">
        <f>IFERROR(K13/J13,"-")</f>
        <v>0.007603449824216</v>
      </c>
      <c r="M13" s="156">
        <f>SUM(M6:M12)</f>
        <v>134</v>
      </c>
      <c r="N13" s="156">
        <f>SUM(N6:N12)</f>
        <v>700</v>
      </c>
      <c r="O13" s="155">
        <f>IFERROR(M13/K13,"-")</f>
        <v>0.058617672790901</v>
      </c>
      <c r="P13" s="157">
        <f>IFERROR(G13/K13,"-")</f>
        <v>2833.2913385827</v>
      </c>
      <c r="Q13" s="158">
        <f>SUM(Q6:Q12)</f>
        <v>287</v>
      </c>
      <c r="R13" s="155">
        <f>IFERROR(Q13/K13,"-")</f>
        <v>0.12554680664917</v>
      </c>
      <c r="S13" s="203">
        <f>SUM(S6:S12)</f>
        <v>18334680</v>
      </c>
      <c r="T13" s="203">
        <f>IFERROR(S13/K13,"-")</f>
        <v>8020.4199475066</v>
      </c>
      <c r="U13" s="203">
        <f>IFERROR(S13/Q13,"-")</f>
        <v>63883.902439024</v>
      </c>
      <c r="V13" s="203">
        <f>S13-G13</f>
        <v>11857776</v>
      </c>
      <c r="W13" s="159">
        <f>S13/G13</f>
        <v>2.8307784089435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