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<sst xmlns="http://schemas.openxmlformats.org/spreadsheetml/2006/main" uniqueCount="69">
  <si>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</si>
  <si>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</si>
  <si>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</si>
  <si>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</si>
  <si>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</si>
  <si>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</si>
  <si>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</si>
  <si>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</si>
  <si>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</si>
  <si>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</si>
  <si>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</si>
  <si>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</si>
  <si>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</si>
  <si>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</si>
  <si>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</si>
  <si>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</si>
  <si>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</si>
  <si>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</si>
  <si>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</si>
  <si>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</si>
  <si>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</si>
  <si>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</si>
  <si>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</si>
  <si>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</si>
  <si>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</si>
  <si>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</si>
  <si>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</si>
  <si>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</si>
  <si>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</si>
  <si>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</si>
  <si>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</si>
  <si>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</si>
  <si>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</si>
  <si>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</si>
  <si>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</si>
  <si>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</si>
  <si>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</si>
  <si>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</si>
  <si>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</si>
  <si>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</si>
  <si>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</si>
  <si>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</si>
  <si>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</si>
  <si>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</si>
  <si>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</si>
  <si>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</si>
  <si>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</si>
  <si>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</si>
  <si>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</si>
  <si>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</si>
  <si>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</si>
  <si>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</si>
  <si>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</si>
  <si>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</si>
  <si>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</si>
  <si>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</si>
  <si>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</si>
  <si>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</si>
  <si>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</si>
  <si>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</si>
  <si>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</si>
  <si>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7/1～7/31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</si>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</sst>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11277715</v>
      </c>
      <c r="E6" s="36">
        <v>7886</v>
      </c>
      <c r="F6" s="36">
        <v>0</v>
      </c>
      <c r="G6" s="36">
        <v>417810</v>
      </c>
      <c r="H6" s="43">
        <v>3493</v>
      </c>
      <c r="I6" s="44">
        <v>173</v>
      </c>
      <c r="J6" s="47">
        <f>H6+I6</f>
        <v>3666</v>
      </c>
      <c r="K6" s="37">
        <f>IFERROR(J6/G6,"-")</f>
        <v>0.0087743232569828</v>
      </c>
      <c r="L6" s="36">
        <v>202</v>
      </c>
      <c r="M6" s="36">
        <v>1337</v>
      </c>
      <c r="N6" s="37">
        <f>IFERROR(L6/J6,"-")</f>
        <v>0.055100927441353</v>
      </c>
      <c r="O6" s="38">
        <f>IFERROR(D6/J6,"-")</f>
        <v>3076.2997817785</v>
      </c>
      <c r="P6" s="39">
        <v>423</v>
      </c>
      <c r="Q6" s="37">
        <f>IFERROR(P6/J6,"-")</f>
        <v>0.11538461538462</v>
      </c>
      <c r="R6" s="213">
        <v>19109440</v>
      </c>
      <c r="S6" s="214">
        <f>IFERROR(R6/J6,"-")</f>
        <v>5212.6132024004</v>
      </c>
      <c r="T6" s="214">
        <f>IFERROR(R6/P6,"-")</f>
        <v>45175.98108747</v>
      </c>
      <c r="U6" s="208">
        <f>IFERROR(R6-D6,"-")</f>
        <v>7831725</v>
      </c>
      <c r="V6" s="40">
        <f>R6/D6</f>
        <v>1.6944425355668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11277715</v>
      </c>
      <c r="E9" s="21">
        <f>SUM(E6:E7)</f>
        <v>7886</v>
      </c>
      <c r="F9" s="21">
        <f>SUM(F6:F7)</f>
        <v>0</v>
      </c>
      <c r="G9" s="21">
        <f>SUM(G6:G7)</f>
        <v>417810</v>
      </c>
      <c r="H9" s="21">
        <f>SUM(H6:H7)</f>
        <v>3493</v>
      </c>
      <c r="I9" s="21">
        <f>SUM(I6:I7)</f>
        <v>173</v>
      </c>
      <c r="J9" s="21">
        <f>SUM(J6:J7)</f>
        <v>3666</v>
      </c>
      <c r="K9" s="22">
        <f>IFERROR(J9/G9,"-")</f>
        <v>0.0087743232569828</v>
      </c>
      <c r="L9" s="33">
        <f>SUM(L6:L7)</f>
        <v>202</v>
      </c>
      <c r="M9" s="33">
        <f>SUM(M6:M7)</f>
        <v>1337</v>
      </c>
      <c r="N9" s="22">
        <f>IFERROR(L9/J9,"-")</f>
        <v>0.055100927441353</v>
      </c>
      <c r="O9" s="23">
        <f>IFERROR(D9/J9,"-")</f>
        <v>3076.2997817785</v>
      </c>
      <c r="P9" s="24">
        <f>SUM(P6:P7)</f>
        <v>423</v>
      </c>
      <c r="Q9" s="22">
        <f>IFERROR(P9/J9,"-")</f>
        <v>0.11538461538462</v>
      </c>
      <c r="R9" s="25">
        <f>SUM(R6:R7)</f>
        <v>19109440</v>
      </c>
      <c r="S9" s="25">
        <f>IFERROR(R9/J9,"-")</f>
        <v>5212.6132024004</v>
      </c>
      <c r="T9" s="25">
        <f>IFERROR(R9/P9,"-")</f>
        <v>45175.98108747</v>
      </c>
      <c r="U9" s="26">
        <f>SUM(U6:U7)</f>
        <v>7831725</v>
      </c>
      <c r="V9" s="27">
        <f>IFERROR(R9/D9,"-")</f>
        <v>1.6944425355668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2.1988166821821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6117545</v>
      </c>
      <c r="H7" s="80">
        <v>4408</v>
      </c>
      <c r="I7" s="80">
        <v>0</v>
      </c>
      <c r="J7" s="80">
        <v>325374</v>
      </c>
      <c r="K7" s="81">
        <v>1906</v>
      </c>
      <c r="L7" s="82">
        <f>IFERROR(K7/J7,"-")</f>
        <v>0.0058578743230867</v>
      </c>
      <c r="M7" s="80">
        <v>139</v>
      </c>
      <c r="N7" s="80">
        <v>648</v>
      </c>
      <c r="O7" s="82">
        <f>IFERROR(M7/(K7),"-")</f>
        <v>0.07292759706191</v>
      </c>
      <c r="P7" s="83">
        <f>IFERROR(G7/SUM(K7:K7),"-")</f>
        <v>3209.6248688353</v>
      </c>
      <c r="Q7" s="84">
        <v>249</v>
      </c>
      <c r="R7" s="82">
        <f>IF(K7=0,"-",Q7/K7)</f>
        <v>0.13064008394544</v>
      </c>
      <c r="S7" s="200">
        <v>13451360</v>
      </c>
      <c r="T7" s="201">
        <f>IFERROR(S7/K7,"-")</f>
        <v>7057.3767051417</v>
      </c>
      <c r="U7" s="201">
        <f>IFERROR(S7/Q7,"-")</f>
        <v>54021.526104418</v>
      </c>
      <c r="V7" s="202">
        <f>SUM(S7:S7)-SUM(G7:G7)</f>
        <v>7333815</v>
      </c>
      <c r="W7" s="86">
        <f>SUM(S7:S7)/SUM(G7:G7)</f>
        <v>2.1988166821821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25</v>
      </c>
      <c r="AI7" s="94">
        <f>IF(K7=0,"",IF(AH7=0,"",(AH7/K7)))</f>
        <v>0.01311647429171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20</v>
      </c>
      <c r="AR7" s="100">
        <f>IF(K7=0,"",IF(AQ7=0,"",(AQ7/K7)))</f>
        <v>0.010493179433368</v>
      </c>
      <c r="AS7" s="99">
        <v>1</v>
      </c>
      <c r="AT7" s="101">
        <f>IFERROR(AR7/AQ7,"-")</f>
        <v>0.00052465897166842</v>
      </c>
      <c r="AU7" s="102">
        <v>102000</v>
      </c>
      <c r="AV7" s="103">
        <f>IFERROR(AU7/AQ7,"-")</f>
        <v>5100</v>
      </c>
      <c r="AW7" s="104"/>
      <c r="AX7" s="104"/>
      <c r="AY7" s="104">
        <v>1</v>
      </c>
      <c r="AZ7" s="105">
        <v>112</v>
      </c>
      <c r="BA7" s="106">
        <f>IF(K7=0,"",IF(AZ7=0,"",(AZ7/K7)))</f>
        <v>0.058761804826863</v>
      </c>
      <c r="BB7" s="105">
        <v>15</v>
      </c>
      <c r="BC7" s="107">
        <f>IFERROR(BB7/AZ7,"-")</f>
        <v>0.13392857142857</v>
      </c>
      <c r="BD7" s="108">
        <v>82310</v>
      </c>
      <c r="BE7" s="109">
        <f>IFERROR(BD7/AZ7,"-")</f>
        <v>734.91071428571</v>
      </c>
      <c r="BF7" s="110">
        <v>8</v>
      </c>
      <c r="BG7" s="110">
        <v>3</v>
      </c>
      <c r="BH7" s="110">
        <v>4</v>
      </c>
      <c r="BI7" s="111">
        <v>1123</v>
      </c>
      <c r="BJ7" s="112">
        <f>IF(K7=0,"",IF(BI7=0,"",(BI7/K7)))</f>
        <v>0.58919202518363</v>
      </c>
      <c r="BK7" s="113">
        <v>129</v>
      </c>
      <c r="BL7" s="114">
        <f>IFERROR(BK7/BI7,"-")</f>
        <v>0.11487088156723</v>
      </c>
      <c r="BM7" s="115">
        <v>5433400</v>
      </c>
      <c r="BN7" s="116">
        <f>IFERROR(BM7/BI7,"-")</f>
        <v>4838.2902938557</v>
      </c>
      <c r="BO7" s="117">
        <v>61</v>
      </c>
      <c r="BP7" s="117">
        <v>20</v>
      </c>
      <c r="BQ7" s="117">
        <v>48</v>
      </c>
      <c r="BR7" s="118">
        <v>530</v>
      </c>
      <c r="BS7" s="119">
        <f>IF(K7=0,"",IF(BR7=0,"",(BR7/K7)))</f>
        <v>0.27806925498426</v>
      </c>
      <c r="BT7" s="120">
        <v>80</v>
      </c>
      <c r="BU7" s="121">
        <f>IFERROR(BT7/BR7,"-")</f>
        <v>0.15094339622642</v>
      </c>
      <c r="BV7" s="122">
        <v>5690330</v>
      </c>
      <c r="BW7" s="123">
        <f>IFERROR(BV7/BR7,"-")</f>
        <v>10736.471698113</v>
      </c>
      <c r="BX7" s="124">
        <v>25</v>
      </c>
      <c r="BY7" s="124">
        <v>14</v>
      </c>
      <c r="BZ7" s="124">
        <v>41</v>
      </c>
      <c r="CA7" s="125">
        <v>96</v>
      </c>
      <c r="CB7" s="126">
        <f>IF(K7=0,"",IF(CA7=0,"",(CA7/K7)))</f>
        <v>0.050367261280168</v>
      </c>
      <c r="CC7" s="127">
        <v>24</v>
      </c>
      <c r="CD7" s="128">
        <f>IFERROR(CC7/CA7,"-")</f>
        <v>0.25</v>
      </c>
      <c r="CE7" s="129">
        <v>2143320</v>
      </c>
      <c r="CF7" s="130">
        <f>IFERROR(CE7/CA7,"-")</f>
        <v>22326.25</v>
      </c>
      <c r="CG7" s="131">
        <v>5</v>
      </c>
      <c r="CH7" s="131">
        <v>4</v>
      </c>
      <c r="CI7" s="131">
        <v>15</v>
      </c>
      <c r="CJ7" s="132">
        <v>249</v>
      </c>
      <c r="CK7" s="133">
        <v>13451360</v>
      </c>
      <c r="CL7" s="133">
        <v>845000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1.0964910070792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5160170</v>
      </c>
      <c r="H8" s="80">
        <v>3474</v>
      </c>
      <c r="I8" s="80">
        <v>0</v>
      </c>
      <c r="J8" s="80">
        <v>92436</v>
      </c>
      <c r="K8" s="81">
        <v>1760</v>
      </c>
      <c r="L8" s="82">
        <f>IFERROR(K8/J8,"-")</f>
        <v>0.019040200787572</v>
      </c>
      <c r="M8" s="80">
        <v>63</v>
      </c>
      <c r="N8" s="80">
        <v>689</v>
      </c>
      <c r="O8" s="82">
        <f>IFERROR(M8/(K8),"-")</f>
        <v>0.035795454545455</v>
      </c>
      <c r="P8" s="83">
        <f>IFERROR(G8/SUM(K8:K8),"-")</f>
        <v>2931.9147727273</v>
      </c>
      <c r="Q8" s="84">
        <v>174</v>
      </c>
      <c r="R8" s="82">
        <f>IF(K8=0,"-",Q8/K8)</f>
        <v>0.098863636363636</v>
      </c>
      <c r="S8" s="200">
        <v>5658080</v>
      </c>
      <c r="T8" s="201">
        <f>IFERROR(S8/K8,"-")</f>
        <v>3214.8181818182</v>
      </c>
      <c r="U8" s="201">
        <f>IFERROR(S8/Q8,"-")</f>
        <v>32517.701149425</v>
      </c>
      <c r="V8" s="202">
        <f>SUM(S8:S8)-SUM(G8:G8)</f>
        <v>497910</v>
      </c>
      <c r="W8" s="86">
        <f>SUM(S8:S8)/SUM(G8:G8)</f>
        <v>1.0964910070792</v>
      </c>
      <c r="Y8" s="87">
        <v>97</v>
      </c>
      <c r="Z8" s="88">
        <f>IF(K8=0,"",IF(Y8=0,"",(Y8/K8)))</f>
        <v>0.055113636363636</v>
      </c>
      <c r="AA8" s="87">
        <v>1</v>
      </c>
      <c r="AB8" s="89">
        <f>IFERROR(AA8/Y8,"-")</f>
        <v>0.010309278350515</v>
      </c>
      <c r="AC8" s="90">
        <v>3000</v>
      </c>
      <c r="AD8" s="91">
        <f>IFERROR(AC8/Y8,"-")</f>
        <v>30.927835051546</v>
      </c>
      <c r="AE8" s="92"/>
      <c r="AF8" s="92">
        <v>1</v>
      </c>
      <c r="AG8" s="92"/>
      <c r="AH8" s="93">
        <v>303</v>
      </c>
      <c r="AI8" s="94">
        <f>IF(K8=0,"",IF(AH8=0,"",(AH8/K8)))</f>
        <v>0.17215909090909</v>
      </c>
      <c r="AJ8" s="93">
        <v>10</v>
      </c>
      <c r="AK8" s="95">
        <f>IFERROR(AJ8/AH8,"-")</f>
        <v>0.033003300330033</v>
      </c>
      <c r="AL8" s="96">
        <v>53020</v>
      </c>
      <c r="AM8" s="97">
        <f>IFERROR(AL8/AH8,"-")</f>
        <v>174.98349834983</v>
      </c>
      <c r="AN8" s="98">
        <v>5</v>
      </c>
      <c r="AO8" s="98">
        <v>3</v>
      </c>
      <c r="AP8" s="98">
        <v>2</v>
      </c>
      <c r="AQ8" s="99">
        <v>199</v>
      </c>
      <c r="AR8" s="100">
        <f>IF(K8=0,"",IF(AQ8=0,"",(AQ8/K8)))</f>
        <v>0.11306818181818</v>
      </c>
      <c r="AS8" s="99">
        <v>14</v>
      </c>
      <c r="AT8" s="101">
        <f>IFERROR(AR8/AQ8,"-")</f>
        <v>0.00056818181818182</v>
      </c>
      <c r="AU8" s="102">
        <v>80220</v>
      </c>
      <c r="AV8" s="103">
        <f>IFERROR(AU8/AQ8,"-")</f>
        <v>403.11557788945</v>
      </c>
      <c r="AW8" s="104">
        <v>11</v>
      </c>
      <c r="AX8" s="104">
        <v>2</v>
      </c>
      <c r="AY8" s="104">
        <v>1</v>
      </c>
      <c r="AZ8" s="105">
        <v>415</v>
      </c>
      <c r="BA8" s="106">
        <f>IF(K8=0,"",IF(AZ8=0,"",(AZ8/K8)))</f>
        <v>0.23579545454545</v>
      </c>
      <c r="BB8" s="105">
        <v>35</v>
      </c>
      <c r="BC8" s="107">
        <f>IFERROR(BB8/AZ8,"-")</f>
        <v>0.08433734939759</v>
      </c>
      <c r="BD8" s="108">
        <v>252200</v>
      </c>
      <c r="BE8" s="109">
        <f>IFERROR(BD8/AZ8,"-")</f>
        <v>607.71084337349</v>
      </c>
      <c r="BF8" s="110">
        <v>23</v>
      </c>
      <c r="BG8" s="110">
        <v>7</v>
      </c>
      <c r="BH8" s="110">
        <v>5</v>
      </c>
      <c r="BI8" s="111">
        <v>525</v>
      </c>
      <c r="BJ8" s="112">
        <f>IF(K8=0,"",IF(BI8=0,"",(BI8/K8)))</f>
        <v>0.29829545454545</v>
      </c>
      <c r="BK8" s="113">
        <v>71</v>
      </c>
      <c r="BL8" s="114">
        <f>IFERROR(BK8/BI8,"-")</f>
        <v>0.1352380952381</v>
      </c>
      <c r="BM8" s="115">
        <v>3396390</v>
      </c>
      <c r="BN8" s="116">
        <f>IFERROR(BM8/BI8,"-")</f>
        <v>6469.3142857143</v>
      </c>
      <c r="BO8" s="117">
        <v>39</v>
      </c>
      <c r="BP8" s="117">
        <v>10</v>
      </c>
      <c r="BQ8" s="117">
        <v>22</v>
      </c>
      <c r="BR8" s="118">
        <v>186</v>
      </c>
      <c r="BS8" s="119">
        <f>IF(K8=0,"",IF(BR8=0,"",(BR8/K8)))</f>
        <v>0.10568181818182</v>
      </c>
      <c r="BT8" s="120">
        <v>38</v>
      </c>
      <c r="BU8" s="121">
        <f>IFERROR(BT8/BR8,"-")</f>
        <v>0.20430107526882</v>
      </c>
      <c r="BV8" s="122">
        <v>1486250</v>
      </c>
      <c r="BW8" s="123">
        <f>IFERROR(BV8/BR8,"-")</f>
        <v>7990.5913978495</v>
      </c>
      <c r="BX8" s="124">
        <v>18</v>
      </c>
      <c r="BY8" s="124">
        <v>4</v>
      </c>
      <c r="BZ8" s="124">
        <v>16</v>
      </c>
      <c r="CA8" s="125">
        <v>35</v>
      </c>
      <c r="CB8" s="126">
        <f>IF(K8=0,"",IF(CA8=0,"",(CA8/K8)))</f>
        <v>0.019886363636364</v>
      </c>
      <c r="CC8" s="127">
        <v>5</v>
      </c>
      <c r="CD8" s="128">
        <f>IFERROR(CC8/CA8,"-")</f>
        <v>0.14285714285714</v>
      </c>
      <c r="CE8" s="129">
        <v>387000</v>
      </c>
      <c r="CF8" s="130">
        <f>IFERROR(CE8/CA8,"-")</f>
        <v>11057.142857143</v>
      </c>
      <c r="CG8" s="131"/>
      <c r="CH8" s="131">
        <v>1</v>
      </c>
      <c r="CI8" s="131">
        <v>4</v>
      </c>
      <c r="CJ8" s="132">
        <v>174</v>
      </c>
      <c r="CK8" s="133">
        <v>5658080</v>
      </c>
      <c r="CL8" s="133">
        <v>1365000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4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1.6944425355668</v>
      </c>
      <c r="B12" s="153"/>
      <c r="C12" s="153"/>
      <c r="D12" s="153"/>
      <c r="E12" s="154" t="s">
        <v>68</v>
      </c>
      <c r="F12" s="154"/>
      <c r="G12" s="203">
        <f>SUM(G6:G11)</f>
        <v>11277715</v>
      </c>
      <c r="H12" s="153">
        <f>SUM(H6:H11)</f>
        <v>7886</v>
      </c>
      <c r="I12" s="153">
        <f>SUM(I6:I11)</f>
        <v>0</v>
      </c>
      <c r="J12" s="153">
        <f>SUM(J6:J11)</f>
        <v>417810</v>
      </c>
      <c r="K12" s="153">
        <f>SUM(K6:K11)</f>
        <v>3666</v>
      </c>
      <c r="L12" s="155">
        <f>IFERROR(K12/J12,"-")</f>
        <v>0.0087743232569828</v>
      </c>
      <c r="M12" s="156">
        <f>SUM(M6:M11)</f>
        <v>202</v>
      </c>
      <c r="N12" s="156">
        <f>SUM(N6:N11)</f>
        <v>1337</v>
      </c>
      <c r="O12" s="155">
        <f>IFERROR(M12/K12,"-")</f>
        <v>0.055100927441353</v>
      </c>
      <c r="P12" s="157">
        <f>IFERROR(G12/K12,"-")</f>
        <v>3076.2997817785</v>
      </c>
      <c r="Q12" s="158">
        <f>SUM(Q6:Q11)</f>
        <v>423</v>
      </c>
      <c r="R12" s="155">
        <f>IFERROR(Q12/K12,"-")</f>
        <v>0.11538461538462</v>
      </c>
      <c r="S12" s="203">
        <f>SUM(S6:S11)</f>
        <v>19109440</v>
      </c>
      <c r="T12" s="203">
        <f>IFERROR(S12/K12,"-")</f>
        <v>5212.6132024004</v>
      </c>
      <c r="U12" s="203">
        <f>IFERROR(S12/Q12,"-")</f>
        <v>45175.98108747</v>
      </c>
      <c r="V12" s="203">
        <f>S12-G12</f>
        <v>7831725</v>
      </c>
      <c r="W12" s="159">
        <f>S12/G12</f>
        <v>1.6944425355668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