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<sst xmlns="http://schemas.openxmlformats.org/spreadsheetml/2006/main" uniqueCount="67">
  <si>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</si>
  <si>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</si>
  <si>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</si>
  <si>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</si>
  <si>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</si>
  <si>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</si>
  <si>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</si>
  <si>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</si>
  <si>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</si>
  <si>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</si>
  <si>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</si>
  <si>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</si>
  <si>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</si>
  <si>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</si>
  <si>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</si>
  <si>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</si>
  <si>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</si>
  <si>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</si>
  <si>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</si>
  <si>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</si>
  <si>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</si>
  <si>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</si>
  <si>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</si>
  <si>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</si>
  <si>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</si>
  <si>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</si>
  <si>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</si>
  <si>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</si>
  <si>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</si>
  <si>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</si>
  <si>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</si>
  <si>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</si>
  <si>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</si>
  <si>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</si>
  <si>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</si>
  <si>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</si>
  <si>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</si>
  <si>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</si>
  <si>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</si>
  <si>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</si>
  <si>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</si>
  <si>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</si>
  <si>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</si>
  <si>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</si>
  <si>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</si>
  <si>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</si>
  <si>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</si>
  <si>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</si>
  <si>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</si>
  <si>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</si>
  <si>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</si>
  <si>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</si>
  <si>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</si>
  <si>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</si>
  <si>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</si>
  <si>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</si>
  <si>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</si>
  <si>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</si>
  <si>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</si>
  <si>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</si>
  <si>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</si>
  <si>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10/1～10/31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</si>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</sst>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13475849</v>
      </c>
      <c r="E6" s="36">
        <v>11339</v>
      </c>
      <c r="F6" s="36">
        <v>0</v>
      </c>
      <c r="G6" s="36">
        <v>565955</v>
      </c>
      <c r="H6" s="43">
        <v>5449</v>
      </c>
      <c r="I6" s="44">
        <v>207</v>
      </c>
      <c r="J6" s="47">
        <f>H6+I6</f>
        <v>5656</v>
      </c>
      <c r="K6" s="37">
        <f>IFERROR(J6/G6,"-")</f>
        <v>0.0099937274164907</v>
      </c>
      <c r="L6" s="36">
        <v>277</v>
      </c>
      <c r="M6" s="36">
        <v>2090</v>
      </c>
      <c r="N6" s="37">
        <f>IFERROR(L6/J6,"-")</f>
        <v>0.048974540311174</v>
      </c>
      <c r="O6" s="38">
        <f>IFERROR(D6/J6,"-")</f>
        <v>2382.5758486563</v>
      </c>
      <c r="P6" s="39">
        <v>643</v>
      </c>
      <c r="Q6" s="37">
        <f>IFERROR(P6/J6,"-")</f>
        <v>0.11368458274399</v>
      </c>
      <c r="R6" s="213">
        <v>33019458</v>
      </c>
      <c r="S6" s="214">
        <f>IFERROR(R6/J6,"-")</f>
        <v>5837.9522630835</v>
      </c>
      <c r="T6" s="214">
        <f>IFERROR(R6/P6,"-")</f>
        <v>51352.189735614</v>
      </c>
      <c r="U6" s="208">
        <f>IFERROR(R6-D6,"-")</f>
        <v>19543609</v>
      </c>
      <c r="V6" s="40">
        <f>R6/D6</f>
        <v>2.4502692186592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13475849</v>
      </c>
      <c r="E9" s="21">
        <f>SUM(E6:E7)</f>
        <v>11339</v>
      </c>
      <c r="F9" s="21">
        <f>SUM(F6:F7)</f>
        <v>0</v>
      </c>
      <c r="G9" s="21">
        <f>SUM(G6:G7)</f>
        <v>565955</v>
      </c>
      <c r="H9" s="21">
        <f>SUM(H6:H7)</f>
        <v>5449</v>
      </c>
      <c r="I9" s="21">
        <f>SUM(I6:I7)</f>
        <v>207</v>
      </c>
      <c r="J9" s="21">
        <f>SUM(J6:J7)</f>
        <v>5656</v>
      </c>
      <c r="K9" s="22">
        <f>IFERROR(J9/G9,"-")</f>
        <v>0.0099937274164907</v>
      </c>
      <c r="L9" s="33">
        <f>SUM(L6:L7)</f>
        <v>277</v>
      </c>
      <c r="M9" s="33">
        <f>SUM(M6:M7)</f>
        <v>2090</v>
      </c>
      <c r="N9" s="22">
        <f>IFERROR(L9/J9,"-")</f>
        <v>0.048974540311174</v>
      </c>
      <c r="O9" s="23">
        <f>IFERROR(D9/J9,"-")</f>
        <v>2382.5758486563</v>
      </c>
      <c r="P9" s="24">
        <f>SUM(P6:P7)</f>
        <v>643</v>
      </c>
      <c r="Q9" s="22">
        <f>IFERROR(P9/J9,"-")</f>
        <v>0.11368458274399</v>
      </c>
      <c r="R9" s="25">
        <f>SUM(R6:R7)</f>
        <v>33019458</v>
      </c>
      <c r="S9" s="25">
        <f>IFERROR(R9/J9,"-")</f>
        <v>5837.9522630835</v>
      </c>
      <c r="T9" s="25">
        <f>IFERROR(R9/P9,"-")</f>
        <v>51352.189735614</v>
      </c>
      <c r="U9" s="26">
        <f>SUM(U6:U7)</f>
        <v>19543609</v>
      </c>
      <c r="V9" s="27">
        <f>IFERROR(R9/D9,"-")</f>
        <v>2.4502692186592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6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3.1233620350452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8989127</v>
      </c>
      <c r="H7" s="80">
        <v>8313</v>
      </c>
      <c r="I7" s="80">
        <v>0</v>
      </c>
      <c r="J7" s="80">
        <v>478018</v>
      </c>
      <c r="K7" s="81">
        <v>3953</v>
      </c>
      <c r="L7" s="82">
        <f>IFERROR(K7/J7,"-")</f>
        <v>0.0082695630708467</v>
      </c>
      <c r="M7" s="80">
        <v>226</v>
      </c>
      <c r="N7" s="80">
        <v>1429</v>
      </c>
      <c r="O7" s="82">
        <f>IFERROR(M7/(K7),"-")</f>
        <v>0.057171768277258</v>
      </c>
      <c r="P7" s="83">
        <f>IFERROR(G7/SUM(K7:K7),"-")</f>
        <v>2274.0012648621</v>
      </c>
      <c r="Q7" s="84">
        <v>481</v>
      </c>
      <c r="R7" s="82">
        <f>IF(K7=0,"-",Q7/K7)</f>
        <v>0.12167973690868</v>
      </c>
      <c r="S7" s="200">
        <v>28076298</v>
      </c>
      <c r="T7" s="201">
        <f>IFERROR(S7/K7,"-")</f>
        <v>7102.5292183152</v>
      </c>
      <c r="U7" s="201">
        <f>IFERROR(S7/Q7,"-")</f>
        <v>58370.681912682</v>
      </c>
      <c r="V7" s="202">
        <f>SUM(S7:S7)-SUM(G7:G7)</f>
        <v>19087171</v>
      </c>
      <c r="W7" s="86">
        <f>SUM(S7:S7)/SUM(G7:G7)</f>
        <v>3.1233620350452</v>
      </c>
      <c r="Y7" s="87">
        <v>2</v>
      </c>
      <c r="Z7" s="88">
        <f>IF(K7=0,"",IF(Y7=0,"",(Y7/K7)))</f>
        <v>0.00050594485201113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77</v>
      </c>
      <c r="AI7" s="94">
        <f>IF(K7=0,"",IF(AH7=0,"",(AH7/K7)))</f>
        <v>0.019478876802429</v>
      </c>
      <c r="AJ7" s="93">
        <v>1</v>
      </c>
      <c r="AK7" s="95">
        <f>IFERROR(AJ7/AH7,"-")</f>
        <v>0.012987012987013</v>
      </c>
      <c r="AL7" s="96">
        <v>15000</v>
      </c>
      <c r="AM7" s="97">
        <f>IFERROR(AL7/AH7,"-")</f>
        <v>194.80519480519</v>
      </c>
      <c r="AN7" s="98"/>
      <c r="AO7" s="98">
        <v>1</v>
      </c>
      <c r="AP7" s="98"/>
      <c r="AQ7" s="99">
        <v>36</v>
      </c>
      <c r="AR7" s="100">
        <f>IF(K7=0,"",IF(AQ7=0,"",(AQ7/K7)))</f>
        <v>0.0091070073362004</v>
      </c>
      <c r="AS7" s="99">
        <v>1</v>
      </c>
      <c r="AT7" s="101">
        <f>IFERROR(AR7/AQ7,"-")</f>
        <v>0.00025297242600557</v>
      </c>
      <c r="AU7" s="102">
        <v>1800</v>
      </c>
      <c r="AV7" s="103">
        <f>IFERROR(AU7/AQ7,"-")</f>
        <v>50</v>
      </c>
      <c r="AW7" s="104">
        <v>1</v>
      </c>
      <c r="AX7" s="104"/>
      <c r="AY7" s="104"/>
      <c r="AZ7" s="105">
        <v>254</v>
      </c>
      <c r="BA7" s="106">
        <f>IF(K7=0,"",IF(AZ7=0,"",(AZ7/K7)))</f>
        <v>0.064254996205414</v>
      </c>
      <c r="BB7" s="105">
        <v>21</v>
      </c>
      <c r="BC7" s="107">
        <f>IFERROR(BB7/AZ7,"-")</f>
        <v>0.082677165354331</v>
      </c>
      <c r="BD7" s="108">
        <v>188050</v>
      </c>
      <c r="BE7" s="109">
        <f>IFERROR(BD7/AZ7,"-")</f>
        <v>740.35433070866</v>
      </c>
      <c r="BF7" s="110">
        <v>12</v>
      </c>
      <c r="BG7" s="110">
        <v>4</v>
      </c>
      <c r="BH7" s="110">
        <v>5</v>
      </c>
      <c r="BI7" s="111">
        <v>2471</v>
      </c>
      <c r="BJ7" s="112">
        <f>IF(K7=0,"",IF(BI7=0,"",(BI7/K7)))</f>
        <v>0.62509486465975</v>
      </c>
      <c r="BK7" s="113">
        <v>249</v>
      </c>
      <c r="BL7" s="114">
        <f>IFERROR(BK7/BI7,"-")</f>
        <v>0.1007689194658</v>
      </c>
      <c r="BM7" s="115">
        <v>8415220</v>
      </c>
      <c r="BN7" s="116">
        <f>IFERROR(BM7/BI7,"-")</f>
        <v>3405.5928773776</v>
      </c>
      <c r="BO7" s="117">
        <v>115</v>
      </c>
      <c r="BP7" s="117">
        <v>40</v>
      </c>
      <c r="BQ7" s="117">
        <v>94</v>
      </c>
      <c r="BR7" s="118">
        <v>994</v>
      </c>
      <c r="BS7" s="119">
        <f>IF(K7=0,"",IF(BR7=0,"",(BR7/K7)))</f>
        <v>0.25145459144953</v>
      </c>
      <c r="BT7" s="120">
        <v>180</v>
      </c>
      <c r="BU7" s="121">
        <f>IFERROR(BT7/BR7,"-")</f>
        <v>0.18108651911469</v>
      </c>
      <c r="BV7" s="122">
        <v>11354228</v>
      </c>
      <c r="BW7" s="123">
        <f>IFERROR(BV7/BR7,"-")</f>
        <v>11422.764587525</v>
      </c>
      <c r="BX7" s="124">
        <v>67</v>
      </c>
      <c r="BY7" s="124">
        <v>29</v>
      </c>
      <c r="BZ7" s="124">
        <v>84</v>
      </c>
      <c r="CA7" s="125">
        <v>119</v>
      </c>
      <c r="CB7" s="126">
        <f>IF(K7=0,"",IF(CA7=0,"",(CA7/K7)))</f>
        <v>0.030103718694662</v>
      </c>
      <c r="CC7" s="127">
        <v>29</v>
      </c>
      <c r="CD7" s="128">
        <f>IFERROR(CC7/CA7,"-")</f>
        <v>0.2436974789916</v>
      </c>
      <c r="CE7" s="129">
        <v>8102000</v>
      </c>
      <c r="CF7" s="130">
        <f>IFERROR(CE7/CA7,"-")</f>
        <v>68084.033613445</v>
      </c>
      <c r="CG7" s="131">
        <v>10</v>
      </c>
      <c r="CH7" s="131">
        <v>8</v>
      </c>
      <c r="CI7" s="131">
        <v>11</v>
      </c>
      <c r="CJ7" s="132">
        <v>481</v>
      </c>
      <c r="CK7" s="133">
        <v>28076298</v>
      </c>
      <c r="CL7" s="133">
        <v>4110000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1.1017308404666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4486722</v>
      </c>
      <c r="H8" s="80">
        <v>3026</v>
      </c>
      <c r="I8" s="80">
        <v>0</v>
      </c>
      <c r="J8" s="80">
        <v>87931</v>
      </c>
      <c r="K8" s="81">
        <v>1703</v>
      </c>
      <c r="L8" s="82">
        <f>IFERROR(K8/J8,"-")</f>
        <v>0.019367458575474</v>
      </c>
      <c r="M8" s="80">
        <v>51</v>
      </c>
      <c r="N8" s="80">
        <v>661</v>
      </c>
      <c r="O8" s="82">
        <f>IFERROR(M8/(K8),"-")</f>
        <v>0.029947152084557</v>
      </c>
      <c r="P8" s="83">
        <f>IFERROR(G8/SUM(K8:K8),"-")</f>
        <v>2634.5989430417</v>
      </c>
      <c r="Q8" s="84">
        <v>162</v>
      </c>
      <c r="R8" s="82">
        <f>IF(K8=0,"-",Q8/K8)</f>
        <v>0.095126247798004</v>
      </c>
      <c r="S8" s="200">
        <v>4943160</v>
      </c>
      <c r="T8" s="201">
        <f>IFERROR(S8/K8,"-")</f>
        <v>2902.6189078097</v>
      </c>
      <c r="U8" s="201">
        <f>IFERROR(S8/Q8,"-")</f>
        <v>30513.333333333</v>
      </c>
      <c r="V8" s="202">
        <f>SUM(S8:S8)-SUM(G8:G8)</f>
        <v>456438</v>
      </c>
      <c r="W8" s="86">
        <f>SUM(S8:S8)/SUM(G8:G8)</f>
        <v>1.1017308404666</v>
      </c>
      <c r="Y8" s="87">
        <v>59</v>
      </c>
      <c r="Z8" s="88">
        <f>IF(K8=0,"",IF(Y8=0,"",(Y8/K8)))</f>
        <v>0.034644744568409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337</v>
      </c>
      <c r="AI8" s="94">
        <f>IF(K8=0,"",IF(AH8=0,"",(AH8/K8)))</f>
        <v>0.19788608338227</v>
      </c>
      <c r="AJ8" s="93">
        <v>17</v>
      </c>
      <c r="AK8" s="95">
        <f>IFERROR(AJ8/AH8,"-")</f>
        <v>0.050445103857567</v>
      </c>
      <c r="AL8" s="96">
        <v>194290</v>
      </c>
      <c r="AM8" s="97">
        <f>IFERROR(AL8/AH8,"-")</f>
        <v>576.52818991098</v>
      </c>
      <c r="AN8" s="98">
        <v>11</v>
      </c>
      <c r="AO8" s="98">
        <v>5</v>
      </c>
      <c r="AP8" s="98">
        <v>1</v>
      </c>
      <c r="AQ8" s="99">
        <v>231</v>
      </c>
      <c r="AR8" s="100">
        <f>IF(K8=0,"",IF(AQ8=0,"",(AQ8/K8)))</f>
        <v>0.13564298297123</v>
      </c>
      <c r="AS8" s="99">
        <v>9</v>
      </c>
      <c r="AT8" s="101">
        <f>IFERROR(AR8/AQ8,"-")</f>
        <v>0.0005871990604815</v>
      </c>
      <c r="AU8" s="102">
        <v>56400</v>
      </c>
      <c r="AV8" s="103">
        <f>IFERROR(AU8/AQ8,"-")</f>
        <v>244.15584415584</v>
      </c>
      <c r="AW8" s="104">
        <v>5</v>
      </c>
      <c r="AX8" s="104">
        <v>2</v>
      </c>
      <c r="AY8" s="104">
        <v>2</v>
      </c>
      <c r="AZ8" s="105">
        <v>442</v>
      </c>
      <c r="BA8" s="106">
        <f>IF(K8=0,"",IF(AZ8=0,"",(AZ8/K8)))</f>
        <v>0.25954198473282</v>
      </c>
      <c r="BB8" s="105">
        <v>42</v>
      </c>
      <c r="BC8" s="107">
        <f>IFERROR(BB8/AZ8,"-")</f>
        <v>0.095022624434389</v>
      </c>
      <c r="BD8" s="108">
        <v>403010</v>
      </c>
      <c r="BE8" s="109">
        <f>IFERROR(BD8/AZ8,"-")</f>
        <v>911.78733031674</v>
      </c>
      <c r="BF8" s="110">
        <v>22</v>
      </c>
      <c r="BG8" s="110">
        <v>8</v>
      </c>
      <c r="BH8" s="110">
        <v>12</v>
      </c>
      <c r="BI8" s="111">
        <v>451</v>
      </c>
      <c r="BJ8" s="112">
        <f>IF(K8=0,"",IF(BI8=0,"",(BI8/K8)))</f>
        <v>0.26482677627716</v>
      </c>
      <c r="BK8" s="113">
        <v>50</v>
      </c>
      <c r="BL8" s="114">
        <f>IFERROR(BK8/BI8,"-")</f>
        <v>0.11086474501109</v>
      </c>
      <c r="BM8" s="115">
        <v>1640220</v>
      </c>
      <c r="BN8" s="116">
        <f>IFERROR(BM8/BI8,"-")</f>
        <v>3636.8514412417</v>
      </c>
      <c r="BO8" s="117">
        <v>20</v>
      </c>
      <c r="BP8" s="117">
        <v>12</v>
      </c>
      <c r="BQ8" s="117">
        <v>18</v>
      </c>
      <c r="BR8" s="118">
        <v>152</v>
      </c>
      <c r="BS8" s="119">
        <f>IF(K8=0,"",IF(BR8=0,"",(BR8/K8)))</f>
        <v>0.089254257193188</v>
      </c>
      <c r="BT8" s="120">
        <v>35</v>
      </c>
      <c r="BU8" s="121">
        <f>IFERROR(BT8/BR8,"-")</f>
        <v>0.23026315789474</v>
      </c>
      <c r="BV8" s="122">
        <v>1934400</v>
      </c>
      <c r="BW8" s="123">
        <f>IFERROR(BV8/BR8,"-")</f>
        <v>12726.315789474</v>
      </c>
      <c r="BX8" s="124">
        <v>17</v>
      </c>
      <c r="BY8" s="124">
        <v>4</v>
      </c>
      <c r="BZ8" s="124">
        <v>14</v>
      </c>
      <c r="CA8" s="125">
        <v>31</v>
      </c>
      <c r="CB8" s="126">
        <f>IF(K8=0,"",IF(CA8=0,"",(CA8/K8)))</f>
        <v>0.018203170874927</v>
      </c>
      <c r="CC8" s="127">
        <v>9</v>
      </c>
      <c r="CD8" s="128">
        <f>IFERROR(CC8/CA8,"-")</f>
        <v>0.29032258064516</v>
      </c>
      <c r="CE8" s="129">
        <v>714840</v>
      </c>
      <c r="CF8" s="130">
        <f>IFERROR(CE8/CA8,"-")</f>
        <v>23059.35483871</v>
      </c>
      <c r="CG8" s="131">
        <v>2</v>
      </c>
      <c r="CH8" s="131">
        <v>2</v>
      </c>
      <c r="CI8" s="131">
        <v>5</v>
      </c>
      <c r="CJ8" s="132">
        <v>162</v>
      </c>
      <c r="CK8" s="133">
        <v>4943160</v>
      </c>
      <c r="CL8" s="133">
        <v>769000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2.4502692186592</v>
      </c>
      <c r="B11" s="153"/>
      <c r="C11" s="153"/>
      <c r="D11" s="153"/>
      <c r="E11" s="154" t="s">
        <v>66</v>
      </c>
      <c r="F11" s="154"/>
      <c r="G11" s="203">
        <f>SUM(G6:G10)</f>
        <v>13475849</v>
      </c>
      <c r="H11" s="153">
        <f>SUM(H6:H10)</f>
        <v>11339</v>
      </c>
      <c r="I11" s="153">
        <f>SUM(I6:I10)</f>
        <v>0</v>
      </c>
      <c r="J11" s="153">
        <f>SUM(J6:J10)</f>
        <v>565955</v>
      </c>
      <c r="K11" s="153">
        <f>SUM(K6:K10)</f>
        <v>5656</v>
      </c>
      <c r="L11" s="155">
        <f>IFERROR(K11/J11,"-")</f>
        <v>0.0099937274164907</v>
      </c>
      <c r="M11" s="156">
        <f>SUM(M6:M10)</f>
        <v>277</v>
      </c>
      <c r="N11" s="156">
        <f>SUM(N6:N10)</f>
        <v>2090</v>
      </c>
      <c r="O11" s="155">
        <f>IFERROR(M11/K11,"-")</f>
        <v>0.048974540311174</v>
      </c>
      <c r="P11" s="157">
        <f>IFERROR(G11/K11,"-")</f>
        <v>2382.5758486563</v>
      </c>
      <c r="Q11" s="158">
        <f>SUM(Q6:Q10)</f>
        <v>643</v>
      </c>
      <c r="R11" s="155">
        <f>IFERROR(Q11/K11,"-")</f>
        <v>0.11368458274399</v>
      </c>
      <c r="S11" s="203">
        <f>SUM(S6:S10)</f>
        <v>33019458</v>
      </c>
      <c r="T11" s="203">
        <f>IFERROR(S11/K11,"-")</f>
        <v>5837.9522630835</v>
      </c>
      <c r="U11" s="203">
        <f>IFERROR(S11/Q11,"-")</f>
        <v>51352.189735614</v>
      </c>
      <c r="V11" s="203">
        <f>S11-G11</f>
        <v>19543609</v>
      </c>
      <c r="W11" s="159">
        <f>S11/G11</f>
        <v>2.4502692186592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