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<sst xmlns="http://schemas.openxmlformats.org/spreadsheetml/2006/main" uniqueCount="80">
  <si>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</si>
  <si>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</si>
  <si>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</si>
  <si>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</si>
  <si>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</si>
  <si>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</si>
  <si>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</si>
  <si>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</si>
  <si>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</si>
  <si>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</si>
  <si>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</si>
  <si>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</si>
  <si>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</si>
  <si>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</si>
  <si>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</si>
  <si>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</si>
  <si>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</si>
  <si>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</si>
  <si>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</si>
  <si>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</si>
  <si>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</si>
  <si>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</si>
  <si>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</si>
  <si>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</si>
  <si>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</si>
  <si>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06月</t>
  </si>
  <si>
    <t>どきどき</t>
  </si>
  <si>
    <t>最終更新日</t>
  </si>
  <si>
    <t>09月19日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</si>
  <si>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</si>
  <si>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</si>
  <si>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</si>
  <si>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</si>
  <si>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</si>
  <si>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</si>
  <si>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</si>
  <si>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</si>
  <si>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</si>
  <si>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</si>
  <si>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</si>
  <si>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</si>
  <si>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</si>
  <si>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</si>
  <si>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</si>
  <si>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</si>
  <si>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</si>
  <si>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</si>
  <si>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</si>
  <si>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</si>
  <si>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</si>
  <si>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</si>
  <si>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</si>
  <si>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</si>
  <si>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</si>
  <si>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</si>
  <si>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</si>
  <si>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</si>
  <si>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</si>
  <si>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</si>
  <si>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</si>
  <si>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</si>
  <si>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</si>
  <si>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6/1～6/30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</si>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</sst>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0</v>
      </c>
      <c r="E6" s="36">
        <v>3</v>
      </c>
      <c r="F6" s="36">
        <v>0</v>
      </c>
      <c r="G6" s="36">
        <v>440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9">
        <v>0</v>
      </c>
      <c r="S6" s="220" t="str">
        <f>IFERROR(R6/J6,"-")</f>
        <v>-</v>
      </c>
      <c r="T6" s="220" t="str">
        <f>IFERROR(R6/P6,"-")</f>
        <v>-</v>
      </c>
      <c r="U6" s="214">
        <f>IFERROR(R6-D6,"-")</f>
        <v>0</v>
      </c>
      <c r="V6" s="40" t="str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1039889</v>
      </c>
      <c r="E7" s="36">
        <v>2383</v>
      </c>
      <c r="F7" s="36">
        <v>0</v>
      </c>
      <c r="G7" s="36">
        <v>52586</v>
      </c>
      <c r="H7" s="43">
        <v>517</v>
      </c>
      <c r="I7" s="44">
        <v>2</v>
      </c>
      <c r="J7" s="47">
        <f>H7+I7</f>
        <v>519</v>
      </c>
      <c r="K7" s="37">
        <f>IFERROR(J7/G7,"-")</f>
        <v>0.009869547027726</v>
      </c>
      <c r="L7" s="36">
        <v>52</v>
      </c>
      <c r="M7" s="36">
        <v>112</v>
      </c>
      <c r="N7" s="37">
        <f>IFERROR(L7/J7,"-")</f>
        <v>0.10019267822736</v>
      </c>
      <c r="O7" s="38">
        <f>IFERROR(D7/J7,"-")</f>
        <v>2003.6396917148</v>
      </c>
      <c r="P7" s="39">
        <v>49</v>
      </c>
      <c r="Q7" s="37">
        <f>IFERROR(P7/J7,"-")</f>
        <v>0.094412331406551</v>
      </c>
      <c r="R7" s="219">
        <v>1535000</v>
      </c>
      <c r="S7" s="220">
        <f>IFERROR(R7/J7,"-")</f>
        <v>2957.6107899807</v>
      </c>
      <c r="T7" s="220">
        <f>IFERROR(R7/P7,"-")</f>
        <v>31326.530612245</v>
      </c>
      <c r="U7" s="214">
        <f>IFERROR(R7-D7,"-")</f>
        <v>495111</v>
      </c>
      <c r="V7" s="40">
        <f>R7/D7</f>
        <v>1.476119085787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1039889</v>
      </c>
      <c r="E10" s="21">
        <f>SUM(E6:E8)</f>
        <v>2386</v>
      </c>
      <c r="F10" s="21">
        <f>SUM(F6:F8)</f>
        <v>0</v>
      </c>
      <c r="G10" s="21">
        <f>SUM(G6:G8)</f>
        <v>53026</v>
      </c>
      <c r="H10" s="21">
        <f>SUM(H6:H8)</f>
        <v>517</v>
      </c>
      <c r="I10" s="21">
        <f>SUM(I6:I8)</f>
        <v>2</v>
      </c>
      <c r="J10" s="21">
        <f>SUM(J6:J8)</f>
        <v>519</v>
      </c>
      <c r="K10" s="22">
        <f>IFERROR(J10/G10,"-")</f>
        <v>0.0097876513408517</v>
      </c>
      <c r="L10" s="33">
        <f>SUM(L6:L8)</f>
        <v>52</v>
      </c>
      <c r="M10" s="33">
        <f>SUM(M6:M8)</f>
        <v>112</v>
      </c>
      <c r="N10" s="22">
        <f>IFERROR(L10/J10,"-")</f>
        <v>0.10019267822736</v>
      </c>
      <c r="O10" s="23">
        <f>IFERROR(D10/J10,"-")</f>
        <v>2003.6396917148</v>
      </c>
      <c r="P10" s="24">
        <f>SUM(P6:P8)</f>
        <v>49</v>
      </c>
      <c r="Q10" s="22">
        <f>IFERROR(P10/J10,"-")</f>
        <v>0.094412331406551</v>
      </c>
      <c r="R10" s="25">
        <f>SUM(R6:R8)</f>
        <v>1535000</v>
      </c>
      <c r="S10" s="25">
        <f>IFERROR(R10/J10,"-")</f>
        <v>2957.6107899807</v>
      </c>
      <c r="T10" s="25">
        <f>IFERROR(R10/P10,"-")</f>
        <v>31326.530612245</v>
      </c>
      <c r="U10" s="26">
        <f>SUM(U6:U8)</f>
        <v>495111</v>
      </c>
      <c r="V10" s="27">
        <f>IFERROR(R10/D10,"-")</f>
        <v>1.476119085787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0</v>
      </c>
      <c r="H6" s="201">
        <v>1900</v>
      </c>
      <c r="I6" s="80">
        <v>3</v>
      </c>
      <c r="J6" s="80">
        <v>0</v>
      </c>
      <c r="K6" s="80">
        <v>440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2000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2000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3</v>
      </c>
      <c r="J13" s="154">
        <f>SUM(J6:J12)</f>
        <v>0</v>
      </c>
      <c r="K13" s="154">
        <f>SUM(K6:K12)</f>
        <v>440</v>
      </c>
      <c r="L13" s="154">
        <f>SUM(L6:L12)</f>
        <v>0</v>
      </c>
      <c r="M13" s="154">
        <f>SUM(M6:M12)</f>
        <v>0</v>
      </c>
      <c r="N13" s="156">
        <f>IFERROR(L13/K13,"-")</f>
        <v>0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1.6839900894682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899649</v>
      </c>
      <c r="H6" s="80">
        <v>2214</v>
      </c>
      <c r="I6" s="80">
        <v>0</v>
      </c>
      <c r="J6" s="80">
        <v>37317</v>
      </c>
      <c r="K6" s="81">
        <v>485</v>
      </c>
      <c r="L6" s="83">
        <f>IFERROR(K6/J6,"-")</f>
        <v>0.012996757509982</v>
      </c>
      <c r="M6" s="80">
        <v>51</v>
      </c>
      <c r="N6" s="80">
        <v>106</v>
      </c>
      <c r="O6" s="83">
        <f>IFERROR(M6/(K6),"-")</f>
        <v>0.10515463917526</v>
      </c>
      <c r="P6" s="84">
        <f>IFERROR(G6/SUM(K6:K6),"-")</f>
        <v>1854.9463917526</v>
      </c>
      <c r="Q6" s="85">
        <v>48</v>
      </c>
      <c r="R6" s="83">
        <f>IF(K6=0,"-",Q6/K6)</f>
        <v>0.098969072164948</v>
      </c>
      <c r="S6" s="206">
        <v>1515000</v>
      </c>
      <c r="T6" s="207">
        <f>IFERROR(S6/K6,"-")</f>
        <v>3123.7113402062</v>
      </c>
      <c r="U6" s="207">
        <f>IFERROR(S6/Q6,"-")</f>
        <v>31562.5</v>
      </c>
      <c r="V6" s="208">
        <f>SUM(S6:S6)-SUM(G6:G6)</f>
        <v>615351</v>
      </c>
      <c r="W6" s="87">
        <f>SUM(S6:S6)/SUM(G6:G6)</f>
        <v>1.6839900894682</v>
      </c>
      <c r="Y6" s="88"/>
      <c r="Z6" s="89">
        <f>IF(K6=0,"",IF(Y6=0,"",(Y6/K6)))</f>
        <v>0</v>
      </c>
      <c r="AA6" s="88"/>
      <c r="AB6" s="90" t="str">
        <f>IFERROR(AA6/Y6,"-")</f>
        <v>-</v>
      </c>
      <c r="AC6" s="91"/>
      <c r="AD6" s="92" t="str">
        <f>IFERROR(AC6/Y6,"-")</f>
        <v>-</v>
      </c>
      <c r="AE6" s="93"/>
      <c r="AF6" s="93"/>
      <c r="AG6" s="93"/>
      <c r="AH6" s="94"/>
      <c r="AI6" s="95">
        <f>IF(K6=0,"",IF(AH6=0,"",(AH6/K6)))</f>
        <v>0</v>
      </c>
      <c r="AJ6" s="94"/>
      <c r="AK6" s="96" t="str">
        <f>IFERROR(AJ6/AH6,"-")</f>
        <v>-</v>
      </c>
      <c r="AL6" s="97"/>
      <c r="AM6" s="98" t="str">
        <f>IFERROR(AL6/AH6,"-")</f>
        <v>-</v>
      </c>
      <c r="AN6" s="99"/>
      <c r="AO6" s="99"/>
      <c r="AP6" s="99"/>
      <c r="AQ6" s="100">
        <v>1</v>
      </c>
      <c r="AR6" s="101">
        <f>IF(K6=0,"",IF(AQ6=0,"",(AQ6/K6)))</f>
        <v>0.0020618556701031</v>
      </c>
      <c r="AS6" s="100"/>
      <c r="AT6" s="102">
        <f>IFERROR(AR6/AQ6,"-")</f>
        <v>0.0020618556701031</v>
      </c>
      <c r="AU6" s="103"/>
      <c r="AV6" s="104">
        <f>IFERROR(AU6/AQ6,"-")</f>
        <v>0</v>
      </c>
      <c r="AW6" s="105"/>
      <c r="AX6" s="105"/>
      <c r="AY6" s="105"/>
      <c r="AZ6" s="106">
        <v>14</v>
      </c>
      <c r="BA6" s="107">
        <f>IF(K6=0,"",IF(AZ6=0,"",(AZ6/K6)))</f>
        <v>0.028865979381443</v>
      </c>
      <c r="BB6" s="106"/>
      <c r="BC6" s="108">
        <f>IFERROR(BB6/AZ6,"-")</f>
        <v>0</v>
      </c>
      <c r="BD6" s="109"/>
      <c r="BE6" s="110">
        <f>IFERROR(BD6/AZ6,"-")</f>
        <v>0</v>
      </c>
      <c r="BF6" s="111"/>
      <c r="BG6" s="111"/>
      <c r="BH6" s="111"/>
      <c r="BI6" s="112">
        <v>153</v>
      </c>
      <c r="BJ6" s="113">
        <f>IF(K6=0,"",IF(BI6=0,"",(BI6/K6)))</f>
        <v>0.31546391752577</v>
      </c>
      <c r="BK6" s="114">
        <v>11</v>
      </c>
      <c r="BL6" s="115">
        <f>IFERROR(BK6/BI6,"-")</f>
        <v>0.071895424836601</v>
      </c>
      <c r="BM6" s="116">
        <v>323000</v>
      </c>
      <c r="BN6" s="117">
        <f>IFERROR(BM6/BI6,"-")</f>
        <v>2111.1111111111</v>
      </c>
      <c r="BO6" s="118">
        <v>5</v>
      </c>
      <c r="BP6" s="118">
        <v>2</v>
      </c>
      <c r="BQ6" s="118">
        <v>4</v>
      </c>
      <c r="BR6" s="119">
        <v>241</v>
      </c>
      <c r="BS6" s="120">
        <f>IF(K6=0,"",IF(BR6=0,"",(BR6/K6)))</f>
        <v>0.49690721649485</v>
      </c>
      <c r="BT6" s="121">
        <v>28</v>
      </c>
      <c r="BU6" s="122">
        <f>IFERROR(BT6/BR6,"-")</f>
        <v>0.11618257261411</v>
      </c>
      <c r="BV6" s="123">
        <v>808000</v>
      </c>
      <c r="BW6" s="124">
        <f>IFERROR(BV6/BR6,"-")</f>
        <v>3352.6970954357</v>
      </c>
      <c r="BX6" s="125">
        <v>9</v>
      </c>
      <c r="BY6" s="125">
        <v>5</v>
      </c>
      <c r="BZ6" s="125">
        <v>14</v>
      </c>
      <c r="CA6" s="126">
        <v>76</v>
      </c>
      <c r="CB6" s="127">
        <f>IF(K6=0,"",IF(CA6=0,"",(CA6/K6)))</f>
        <v>0.15670103092784</v>
      </c>
      <c r="CC6" s="128">
        <v>9</v>
      </c>
      <c r="CD6" s="129">
        <f>IFERROR(CC6/CA6,"-")</f>
        <v>0.11842105263158</v>
      </c>
      <c r="CE6" s="130">
        <v>384000</v>
      </c>
      <c r="CF6" s="131">
        <f>IFERROR(CE6/CA6,"-")</f>
        <v>5052.6315789474</v>
      </c>
      <c r="CG6" s="132">
        <v>4</v>
      </c>
      <c r="CH6" s="132">
        <v>1</v>
      </c>
      <c r="CI6" s="132">
        <v>4</v>
      </c>
      <c r="CJ6" s="133">
        <v>48</v>
      </c>
      <c r="CK6" s="134">
        <v>1515000</v>
      </c>
      <c r="CL6" s="134">
        <v>285000</v>
      </c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>
        <v>6</v>
      </c>
      <c r="I7" s="80">
        <v>0</v>
      </c>
      <c r="J7" s="80">
        <v>4</v>
      </c>
      <c r="K7" s="81">
        <v>0</v>
      </c>
      <c r="L7" s="83">
        <f>IFERROR(K7/J7,"-")</f>
        <v>0</v>
      </c>
      <c r="M7" s="80">
        <v>0</v>
      </c>
      <c r="N7" s="80">
        <v>0</v>
      </c>
      <c r="O7" s="83" t="str">
        <f>IFERROR(M7/(K7),"-")</f>
        <v>-</v>
      </c>
      <c r="P7" s="84" t="str">
        <f>IFERROR(G7/SUM(K7:K7),"-")</f>
        <v>-</v>
      </c>
      <c r="Q7" s="85">
        <v>0</v>
      </c>
      <c r="R7" s="83" t="str">
        <f>IF(K7=0,"-",Q7/K7)</f>
        <v>-</v>
      </c>
      <c r="S7" s="206"/>
      <c r="T7" s="207" t="str">
        <f>IFERROR(S7/K7,"-")</f>
        <v>-</v>
      </c>
      <c r="U7" s="207" t="str">
        <f>IFERROR(S7/Q7,"-")</f>
        <v>-</v>
      </c>
      <c r="V7" s="208">
        <f>SUM(S7:S7)-SUM(G7:G7)</f>
        <v>0</v>
      </c>
      <c r="W7" s="87" t="str">
        <f>SUM(S7:S7)/SUM(G7:G7)</f>
        <v>0</v>
      </c>
      <c r="Y7" s="88"/>
      <c r="Z7" s="89" t="str">
        <f>IF(K7=0,"",IF(Y7=0,"",(Y7/K7)))</f>
        <v/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/>
      <c r="AI7" s="95" t="str">
        <f>IF(K7=0,"",IF(AH7=0,"",(AH7/K7)))</f>
        <v/>
      </c>
      <c r="AJ7" s="94"/>
      <c r="AK7" s="96" t="str">
        <f>IFERROR(AJ7/AH7,"-")</f>
        <v>-</v>
      </c>
      <c r="AL7" s="97"/>
      <c r="AM7" s="98" t="str">
        <f>IFERROR(AL7/AH7,"-")</f>
        <v>-</v>
      </c>
      <c r="AN7" s="99"/>
      <c r="AO7" s="99"/>
      <c r="AP7" s="99"/>
      <c r="AQ7" s="100"/>
      <c r="AR7" s="101" t="str">
        <f>IF(K7=0,"",IF(AQ7=0,"",(AQ7/K7)))</f>
        <v/>
      </c>
      <c r="AS7" s="100"/>
      <c r="AT7" s="102" t="str">
        <f>IFERROR(AR7/AQ7,"-")</f>
        <v>-</v>
      </c>
      <c r="AU7" s="103"/>
      <c r="AV7" s="104" t="str">
        <f>IFERROR(AU7/AQ7,"-")</f>
        <v>-</v>
      </c>
      <c r="AW7" s="105"/>
      <c r="AX7" s="105"/>
      <c r="AY7" s="105"/>
      <c r="AZ7" s="106"/>
      <c r="BA7" s="107" t="str">
        <f>IF(K7=0,"",IF(AZ7=0,"",(AZ7/K7)))</f>
        <v/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/>
      <c r="BJ7" s="113" t="str">
        <f>IF(K7=0,"",IF(BI7=0,"",(BI7/K7)))</f>
        <v/>
      </c>
      <c r="BK7" s="114"/>
      <c r="BL7" s="115" t="str">
        <f>IFERROR(BK7/BI7,"-")</f>
        <v>-</v>
      </c>
      <c r="BM7" s="116"/>
      <c r="BN7" s="117" t="str">
        <f>IFERROR(BM7/BI7,"-")</f>
        <v>-</v>
      </c>
      <c r="BO7" s="118"/>
      <c r="BP7" s="118"/>
      <c r="BQ7" s="118"/>
      <c r="BR7" s="119"/>
      <c r="BS7" s="120" t="str">
        <f>IF(K7=0,"",IF(BR7=0,"",(BR7/K7)))</f>
        <v/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 t="str">
        <f>IF(K7=0,"",IF(CA7=0,"",(CA7/K7)))</f>
        <v/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>
        <v>0</v>
      </c>
      <c r="CK7" s="134"/>
      <c r="CL7" s="134"/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>
        <f>W8</f>
        <v>0.14261266400456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140240</v>
      </c>
      <c r="H8" s="80">
        <v>163</v>
      </c>
      <c r="I8" s="80">
        <v>0</v>
      </c>
      <c r="J8" s="80">
        <v>15265</v>
      </c>
      <c r="K8" s="81">
        <v>34</v>
      </c>
      <c r="L8" s="83">
        <f>IFERROR(K8/J8,"-")</f>
        <v>0.0022273173927285</v>
      </c>
      <c r="M8" s="80">
        <v>1</v>
      </c>
      <c r="N8" s="80">
        <v>6</v>
      </c>
      <c r="O8" s="83">
        <f>IFERROR(M8/(K8),"-")</f>
        <v>0.029411764705882</v>
      </c>
      <c r="P8" s="84">
        <f>IFERROR(G8/SUM(K8:K8),"-")</f>
        <v>4124.7058823529</v>
      </c>
      <c r="Q8" s="85">
        <v>1</v>
      </c>
      <c r="R8" s="83">
        <f>IF(K8=0,"-",Q8/K8)</f>
        <v>0.029411764705882</v>
      </c>
      <c r="S8" s="206">
        <v>20000</v>
      </c>
      <c r="T8" s="207">
        <f>IFERROR(S8/K8,"-")</f>
        <v>588.23529411765</v>
      </c>
      <c r="U8" s="207">
        <f>IFERROR(S8/Q8,"-")</f>
        <v>20000</v>
      </c>
      <c r="V8" s="208">
        <f>SUM(S8:S8)-SUM(G8:G8)</f>
        <v>-120240</v>
      </c>
      <c r="W8" s="87">
        <f>SUM(S8:S8)/SUM(G8:G8)</f>
        <v>0.14261266400456</v>
      </c>
      <c r="Y8" s="88"/>
      <c r="Z8" s="89">
        <f>IF(K8=0,"",IF(Y8=0,"",(Y8/K8)))</f>
        <v>0</v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>
        <f>IF(K8=0,"",IF(AH8=0,"",(AH8/K8)))</f>
        <v>0</v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>
        <v>2</v>
      </c>
      <c r="AR8" s="101">
        <f>IF(K8=0,"",IF(AQ8=0,"",(AQ8/K8)))</f>
        <v>0.058823529411765</v>
      </c>
      <c r="AS8" s="100"/>
      <c r="AT8" s="102">
        <f>IFERROR(AR8/AQ8,"-")</f>
        <v>0.029411764705882</v>
      </c>
      <c r="AU8" s="103"/>
      <c r="AV8" s="104">
        <f>IFERROR(AU8/AQ8,"-")</f>
        <v>0</v>
      </c>
      <c r="AW8" s="105"/>
      <c r="AX8" s="105"/>
      <c r="AY8" s="105"/>
      <c r="AZ8" s="106">
        <v>2</v>
      </c>
      <c r="BA8" s="107">
        <f>IF(K8=0,"",IF(AZ8=0,"",(AZ8/K8)))</f>
        <v>0.058823529411765</v>
      </c>
      <c r="BB8" s="106"/>
      <c r="BC8" s="108">
        <f>IFERROR(BB8/AZ8,"-")</f>
        <v>0</v>
      </c>
      <c r="BD8" s="109"/>
      <c r="BE8" s="110">
        <f>IFERROR(BD8/AZ8,"-")</f>
        <v>0</v>
      </c>
      <c r="BF8" s="111"/>
      <c r="BG8" s="111"/>
      <c r="BH8" s="111"/>
      <c r="BI8" s="112">
        <v>20</v>
      </c>
      <c r="BJ8" s="113">
        <f>IF(K8=0,"",IF(BI8=0,"",(BI8/K8)))</f>
        <v>0.58823529411765</v>
      </c>
      <c r="BK8" s="114"/>
      <c r="BL8" s="115">
        <f>IFERROR(BK8/BI8,"-")</f>
        <v>0</v>
      </c>
      <c r="BM8" s="116"/>
      <c r="BN8" s="117">
        <f>IFERROR(BM8/BI8,"-")</f>
        <v>0</v>
      </c>
      <c r="BO8" s="118"/>
      <c r="BP8" s="118"/>
      <c r="BQ8" s="118"/>
      <c r="BR8" s="119">
        <v>8</v>
      </c>
      <c r="BS8" s="120">
        <f>IF(K8=0,"",IF(BR8=0,"",(BR8/K8)))</f>
        <v>0.23529411764706</v>
      </c>
      <c r="BT8" s="121">
        <v>1</v>
      </c>
      <c r="BU8" s="122">
        <f>IFERROR(BT8/BR8,"-")</f>
        <v>0.125</v>
      </c>
      <c r="BV8" s="123">
        <v>20000</v>
      </c>
      <c r="BW8" s="124">
        <f>IFERROR(BV8/BR8,"-")</f>
        <v>2500</v>
      </c>
      <c r="BX8" s="125"/>
      <c r="BY8" s="125">
        <v>1</v>
      </c>
      <c r="BZ8" s="125"/>
      <c r="CA8" s="126">
        <v>2</v>
      </c>
      <c r="CB8" s="127">
        <f>IF(K8=0,"",IF(CA8=0,"",(CA8/K8)))</f>
        <v>0.058823529411765</v>
      </c>
      <c r="CC8" s="128"/>
      <c r="CD8" s="129">
        <f>IFERROR(CC8/CA8,"-")</f>
        <v>0</v>
      </c>
      <c r="CE8" s="130"/>
      <c r="CF8" s="131">
        <f>IFERROR(CE8/CA8,"-")</f>
        <v>0</v>
      </c>
      <c r="CG8" s="132"/>
      <c r="CH8" s="132"/>
      <c r="CI8" s="132"/>
      <c r="CJ8" s="133">
        <v>1</v>
      </c>
      <c r="CK8" s="134">
        <v>20000</v>
      </c>
      <c r="CL8" s="134">
        <v>20000</v>
      </c>
      <c r="CM8" s="134"/>
      <c r="CN8" s="135" t="str">
        <f>IF(AND(CL8=0,CM8=0),"",IF(AND(CL8&lt;=100000,CM8&lt;=100000),"",IF(CL8/CK8&gt;0.7,"男高",IF(CM8/CK8&gt;0.7,"女高",""))))</f>
        <v/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>
        <f>W11</f>
        <v>1.476119085787</v>
      </c>
      <c r="B11" s="154"/>
      <c r="C11" s="154"/>
      <c r="D11" s="154"/>
      <c r="E11" s="155" t="s">
        <v>79</v>
      </c>
      <c r="F11" s="155"/>
      <c r="G11" s="209">
        <f>SUM(G6:G10)</f>
        <v>1039889</v>
      </c>
      <c r="H11" s="154">
        <f>SUM(H6:H10)</f>
        <v>2383</v>
      </c>
      <c r="I11" s="154">
        <f>SUM(I6:I10)</f>
        <v>0</v>
      </c>
      <c r="J11" s="154">
        <f>SUM(J6:J10)</f>
        <v>52586</v>
      </c>
      <c r="K11" s="154">
        <f>SUM(K6:K10)</f>
        <v>519</v>
      </c>
      <c r="L11" s="156">
        <f>IFERROR(K11/J11,"-")</f>
        <v>0.009869547027726</v>
      </c>
      <c r="M11" s="157">
        <f>SUM(M6:M10)</f>
        <v>52</v>
      </c>
      <c r="N11" s="157">
        <f>SUM(N6:N10)</f>
        <v>112</v>
      </c>
      <c r="O11" s="156">
        <f>IFERROR(M11/K11,"-")</f>
        <v>0.10019267822736</v>
      </c>
      <c r="P11" s="158">
        <f>IFERROR(G11/K11,"-")</f>
        <v>2003.6396917148</v>
      </c>
      <c r="Q11" s="159">
        <f>SUM(Q6:Q10)</f>
        <v>49</v>
      </c>
      <c r="R11" s="156">
        <f>IFERROR(Q11/K11,"-")</f>
        <v>0.094412331406551</v>
      </c>
      <c r="S11" s="209">
        <f>SUM(S6:S10)</f>
        <v>1535000</v>
      </c>
      <c r="T11" s="209">
        <f>IFERROR(S11/K11,"-")</f>
        <v>2957.6107899807</v>
      </c>
      <c r="U11" s="209">
        <f>IFERROR(S11/Q11,"-")</f>
        <v>31326.530612245</v>
      </c>
      <c r="V11" s="209">
        <f>S11-G11</f>
        <v>495111</v>
      </c>
      <c r="W11" s="160">
        <f>S11/G11</f>
        <v>1.476119085787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