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<sst xmlns="http://schemas.openxmlformats.org/spreadsheetml/2006/main" uniqueCount="82">
  <si>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</si>
  <si>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</si>
  <si>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</si>
  <si>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</si>
  <si>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</si>
  <si>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</si>
  <si>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</si>
  <si>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</si>
  <si>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</si>
  <si>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</si>
  <si>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</si>
  <si>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</si>
  <si>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</si>
  <si>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</si>
  <si>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</si>
  <si>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</si>
  <si>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</si>
  <si>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</si>
  <si>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</si>
  <si>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</si>
  <si>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</si>
  <si>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</si>
  <si>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</si>
  <si>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</si>
  <si>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</si>
  <si>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</si>
  <si>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</si>
  <si>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</si>
  <si>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</si>
  <si>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</si>
  <si>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</si>
  <si>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</si>
  <si>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</si>
  <si>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</si>
  <si>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</si>
  <si>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</si>
  <si>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</si>
  <si>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</si>
  <si>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</si>
  <si>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</si>
  <si>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</si>
  <si>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</si>
  <si>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</si>
  <si>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</si>
  <si>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</si>
  <si>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</si>
  <si>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</si>
  <si>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</si>
  <si>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</si>
  <si>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</si>
  <si>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</si>
  <si>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</si>
  <si>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</si>
  <si>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</si>
  <si>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</si>
  <si>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</si>
  <si>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</si>
  <si>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</si>
  <si>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</si>
  <si>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</si>
  <si>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</si>
  <si>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</si>
  <si>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1/1～1/31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</si>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</sst>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84589900</v>
      </c>
      <c r="E6" s="36">
        <v>723</v>
      </c>
      <c r="F6" s="36">
        <v>0</v>
      </c>
      <c r="G6" s="36">
        <v>29004</v>
      </c>
      <c r="H6" s="43">
        <v>211</v>
      </c>
      <c r="I6" s="44">
        <v>0</v>
      </c>
      <c r="J6" s="47">
        <f>H6+I6</f>
        <v>211</v>
      </c>
      <c r="K6" s="37">
        <f>IFERROR(J6/G6,"-")</f>
        <v>0.0072748586401876</v>
      </c>
      <c r="L6" s="36">
        <v>86</v>
      </c>
      <c r="M6" s="36">
        <v>32</v>
      </c>
      <c r="N6" s="37">
        <f>IFERROR(L6/J6,"-")</f>
        <v>0.40758293838863</v>
      </c>
      <c r="O6" s="38">
        <f>IFERROR(D6/J6,"-")</f>
        <v>400900</v>
      </c>
      <c r="P6" s="39">
        <v>10</v>
      </c>
      <c r="Q6" s="37">
        <f>IFERROR(P6/J6,"-")</f>
        <v>0.04739336492891</v>
      </c>
      <c r="R6" s="219">
        <v>222000</v>
      </c>
      <c r="S6" s="220">
        <f>IFERROR(R6/J6,"-")</f>
        <v>1052.1327014218</v>
      </c>
      <c r="T6" s="220">
        <f>IFERROR(R6/P6,"-")</f>
        <v>22200</v>
      </c>
      <c r="U6" s="214">
        <f>IFERROR(R6-D6,"-")</f>
        <v>-84367900</v>
      </c>
      <c r="V6" s="40">
        <f>R6/D6</f>
        <v>0.0026244267932696</v>
      </c>
      <c r="W6" s="34"/>
      <c r="X6" s="46"/>
    </row>
    <row r="7" spans="1:24">
      <c r="A7" s="35"/>
      <c r="B7" s="41" t="s">
        <v>24</v>
      </c>
      <c r="C7" s="41">
        <v>4</v>
      </c>
      <c r="D7" s="214">
        <v>1519007</v>
      </c>
      <c r="E7" s="36">
        <v>1692</v>
      </c>
      <c r="F7" s="36">
        <v>0</v>
      </c>
      <c r="G7" s="36">
        <v>51295</v>
      </c>
      <c r="H7" s="43">
        <v>491</v>
      </c>
      <c r="I7" s="44">
        <v>1</v>
      </c>
      <c r="J7" s="47">
        <f>H7+I7</f>
        <v>492</v>
      </c>
      <c r="K7" s="37">
        <f>IFERROR(J7/G7,"-")</f>
        <v>0.0095915781265231</v>
      </c>
      <c r="L7" s="36">
        <v>168</v>
      </c>
      <c r="M7" s="36">
        <v>153</v>
      </c>
      <c r="N7" s="37">
        <f>IFERROR(L7/J7,"-")</f>
        <v>0.34146341463415</v>
      </c>
      <c r="O7" s="38">
        <f>IFERROR(D7/J7,"-")</f>
        <v>3087.412601626</v>
      </c>
      <c r="P7" s="39">
        <v>83</v>
      </c>
      <c r="Q7" s="37">
        <f>IFERROR(P7/J7,"-")</f>
        <v>0.16869918699187</v>
      </c>
      <c r="R7" s="219">
        <v>2689000</v>
      </c>
      <c r="S7" s="220">
        <f>IFERROR(R7/J7,"-")</f>
        <v>5465.4471544715</v>
      </c>
      <c r="T7" s="220">
        <f>IFERROR(R7/P7,"-")</f>
        <v>32397.590361446</v>
      </c>
      <c r="U7" s="214">
        <f>IFERROR(R7-D7,"-")</f>
        <v>1169993</v>
      </c>
      <c r="V7" s="40">
        <f>R7/D7</f>
        <v>1.7702354235366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86108907</v>
      </c>
      <c r="E10" s="21">
        <f>SUM(E6:E8)</f>
        <v>2415</v>
      </c>
      <c r="F10" s="21">
        <f>SUM(F6:F8)</f>
        <v>0</v>
      </c>
      <c r="G10" s="21">
        <f>SUM(G6:G8)</f>
        <v>80299</v>
      </c>
      <c r="H10" s="21">
        <f>SUM(H6:H8)</f>
        <v>702</v>
      </c>
      <c r="I10" s="21">
        <f>SUM(I6:I8)</f>
        <v>1</v>
      </c>
      <c r="J10" s="21">
        <f>SUM(J6:J8)</f>
        <v>703</v>
      </c>
      <c r="K10" s="22">
        <f>IFERROR(J10/G10,"-")</f>
        <v>0.0087547790134373</v>
      </c>
      <c r="L10" s="33">
        <f>SUM(L6:L8)</f>
        <v>254</v>
      </c>
      <c r="M10" s="33">
        <f>SUM(M6:M8)</f>
        <v>185</v>
      </c>
      <c r="N10" s="22">
        <f>IFERROR(L10/J10,"-")</f>
        <v>0.36130867709815</v>
      </c>
      <c r="O10" s="23">
        <f>IFERROR(D10/J10,"-")</f>
        <v>122487.77667141</v>
      </c>
      <c r="P10" s="24">
        <f>SUM(P6:P8)</f>
        <v>93</v>
      </c>
      <c r="Q10" s="22">
        <f>IFERROR(P10/J10,"-")</f>
        <v>0.13229018492176</v>
      </c>
      <c r="R10" s="25">
        <f>SUM(R6:R8)</f>
        <v>2911000</v>
      </c>
      <c r="S10" s="25">
        <f>IFERROR(R10/J10,"-")</f>
        <v>4140.8250355619</v>
      </c>
      <c r="T10" s="25">
        <f>IFERROR(R10/P10,"-")</f>
        <v>31301.075268817</v>
      </c>
      <c r="U10" s="26">
        <f>SUM(U6:U8)</f>
        <v>-83197907</v>
      </c>
      <c r="V10" s="27">
        <f>IFERROR(R10/D10,"-")</f>
        <v>0.033806026593741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0.0026244267932696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84589900</v>
      </c>
      <c r="H6" s="201">
        <v>1900</v>
      </c>
      <c r="I6" s="80">
        <v>723</v>
      </c>
      <c r="J6" s="80">
        <v>0</v>
      </c>
      <c r="K6" s="80">
        <v>29004</v>
      </c>
      <c r="L6" s="81">
        <v>211</v>
      </c>
      <c r="M6" s="82">
        <v>187</v>
      </c>
      <c r="N6" s="83">
        <f>IFERROR(L6/K6,"-")</f>
        <v>0.0072748586401876</v>
      </c>
      <c r="O6" s="80">
        <v>86</v>
      </c>
      <c r="P6" s="80">
        <v>32</v>
      </c>
      <c r="Q6" s="83">
        <f>IFERROR(O6/L6,"-")</f>
        <v>0.40758293838863</v>
      </c>
      <c r="R6" s="84">
        <f>IFERROR(G6/SUM(L6:L6),"-")</f>
        <v>400900</v>
      </c>
      <c r="S6" s="85">
        <v>10</v>
      </c>
      <c r="T6" s="83">
        <f>IF(L6=0,"-",S6/L6)</f>
        <v>0.04739336492891</v>
      </c>
      <c r="U6" s="206">
        <v>222000</v>
      </c>
      <c r="V6" s="207">
        <f>IFERROR(U6/L6,"-")</f>
        <v>1052.1327014218</v>
      </c>
      <c r="W6" s="207">
        <f>IFERROR(U6/S6,"-")</f>
        <v>22200</v>
      </c>
      <c r="X6" s="208">
        <f>SUM(U6:U6)-SUM(G6:G6)</f>
        <v>-84367900</v>
      </c>
      <c r="Y6" s="87">
        <f>SUM(U6:U6)/SUM(G6:G6)</f>
        <v>0.0026244267932696</v>
      </c>
      <c r="AA6" s="88">
        <v>24</v>
      </c>
      <c r="AB6" s="89">
        <f>IF(L6=0,"",IF(AA6=0,"",(AA6/L6)))</f>
        <v>0.11374407582938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30</v>
      </c>
      <c r="AK6" s="95">
        <f>IF(L6=0,"",IF(AJ6=0,"",(AJ6/L6)))</f>
        <v>0.14218009478673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26</v>
      </c>
      <c r="AT6" s="101">
        <f>IF(L6=0,"",IF(AS6=0,"",(AS6/L6)))</f>
        <v>0.12322274881517</v>
      </c>
      <c r="AU6" s="100">
        <v>4</v>
      </c>
      <c r="AV6" s="102">
        <f>IFERROR(AU6/AS6,"-")</f>
        <v>0.15384615384615</v>
      </c>
      <c r="AW6" s="103">
        <v>25000</v>
      </c>
      <c r="AX6" s="104">
        <f>IFERROR(AW6/AS6,"-")</f>
        <v>961.53846153846</v>
      </c>
      <c r="AY6" s="105">
        <v>2</v>
      </c>
      <c r="AZ6" s="105">
        <v>1</v>
      </c>
      <c r="BA6" s="105">
        <v>1</v>
      </c>
      <c r="BB6" s="106">
        <v>41</v>
      </c>
      <c r="BC6" s="107">
        <f>IF(L6=0,"",IF(BB6=0,"",(BB6/L6)))</f>
        <v>0.19431279620853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60</v>
      </c>
      <c r="BL6" s="113">
        <f>IF(L6=0,"",IF(BK6=0,"",(BK6/L6)))</f>
        <v>0.28436018957346</v>
      </c>
      <c r="BM6" s="114">
        <v>3</v>
      </c>
      <c r="BN6" s="115">
        <f>IFERROR(BM6/BK6,"-")</f>
        <v>0.05</v>
      </c>
      <c r="BO6" s="116">
        <v>86000</v>
      </c>
      <c r="BP6" s="117">
        <f>IFERROR(BO6/BK6,"-")</f>
        <v>1433.3333333333</v>
      </c>
      <c r="BQ6" s="118">
        <v>2</v>
      </c>
      <c r="BR6" s="118"/>
      <c r="BS6" s="118">
        <v>1</v>
      </c>
      <c r="BT6" s="119">
        <v>27</v>
      </c>
      <c r="BU6" s="120">
        <f>IF(L6=0,"",IF(BT6=0,"",(BT6/L6)))</f>
        <v>0.12796208530806</v>
      </c>
      <c r="BV6" s="121">
        <v>3</v>
      </c>
      <c r="BW6" s="122">
        <f>IFERROR(BV6/BT6,"-")</f>
        <v>0.11111111111111</v>
      </c>
      <c r="BX6" s="123">
        <v>111000</v>
      </c>
      <c r="BY6" s="124">
        <f>IFERROR(BX6/BT6,"-")</f>
        <v>4111.1111111111</v>
      </c>
      <c r="BZ6" s="125"/>
      <c r="CA6" s="125"/>
      <c r="CB6" s="125">
        <v>3</v>
      </c>
      <c r="CC6" s="126">
        <v>3</v>
      </c>
      <c r="CD6" s="127">
        <f>IF(L6=0,"",IF(CC6=0,"",(CC6/L6)))</f>
        <v>0.014218009478673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10</v>
      </c>
      <c r="CM6" s="134">
        <v>222000</v>
      </c>
      <c r="CN6" s="134">
        <v>83000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0.0026244267932696</v>
      </c>
      <c r="B13" s="154"/>
      <c r="C13" s="154"/>
      <c r="D13" s="154"/>
      <c r="E13" s="155" t="s">
        <v>71</v>
      </c>
      <c r="F13" s="155"/>
      <c r="G13" s="204">
        <f>SUM(G6:G12)</f>
        <v>84589900</v>
      </c>
      <c r="H13" s="204"/>
      <c r="I13" s="154">
        <f>SUM(I6:I12)</f>
        <v>723</v>
      </c>
      <c r="J13" s="154">
        <f>SUM(J6:J12)</f>
        <v>0</v>
      </c>
      <c r="K13" s="154">
        <f>SUM(K6:K12)</f>
        <v>29004</v>
      </c>
      <c r="L13" s="154">
        <f>SUM(L6:L12)</f>
        <v>211</v>
      </c>
      <c r="M13" s="154">
        <f>SUM(M6:M12)</f>
        <v>187</v>
      </c>
      <c r="N13" s="156">
        <f>IFERROR(L13/K13,"-")</f>
        <v>0.0072748586401876</v>
      </c>
      <c r="O13" s="157">
        <f>SUM(O6:O12)</f>
        <v>86</v>
      </c>
      <c r="P13" s="157">
        <f>SUM(P6:P12)</f>
        <v>32</v>
      </c>
      <c r="Q13" s="156">
        <f>IFERROR(O13/L13,"-")</f>
        <v>0.40758293838863</v>
      </c>
      <c r="R13" s="158">
        <f>IFERROR(G13/L13,"-")</f>
        <v>400900</v>
      </c>
      <c r="S13" s="159">
        <f>SUM(S6:S12)</f>
        <v>10</v>
      </c>
      <c r="T13" s="156">
        <f>IFERROR(S13/L13,"-")</f>
        <v>0.04739336492891</v>
      </c>
      <c r="U13" s="209">
        <f>SUM(U6:U12)</f>
        <v>222000</v>
      </c>
      <c r="V13" s="209">
        <f>IFERROR(U13/L13,"-")</f>
        <v>1052.1327014218</v>
      </c>
      <c r="W13" s="209">
        <f>IFERROR(U13/S13,"-")</f>
        <v>22200</v>
      </c>
      <c r="X13" s="209">
        <f>U13-G13</f>
        <v>-84367900</v>
      </c>
      <c r="Y13" s="160">
        <f>U13/G13</f>
        <v>0.0026244267932696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1.7702354235366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1519007</v>
      </c>
      <c r="H6" s="80">
        <v>1689</v>
      </c>
      <c r="I6" s="80">
        <v>0</v>
      </c>
      <c r="J6" s="80">
        <v>51284</v>
      </c>
      <c r="K6" s="81">
        <v>491</v>
      </c>
      <c r="L6" s="83">
        <f>IFERROR(K6/J6,"-")</f>
        <v>0.0095741361828251</v>
      </c>
      <c r="M6" s="80">
        <v>168</v>
      </c>
      <c r="N6" s="80">
        <v>153</v>
      </c>
      <c r="O6" s="83">
        <f>IFERROR(M6/(K6),"-")</f>
        <v>0.34215885947047</v>
      </c>
      <c r="P6" s="84">
        <f>IFERROR(G6/SUM(K6:K6),"-")</f>
        <v>3093.700610998</v>
      </c>
      <c r="Q6" s="85">
        <v>83</v>
      </c>
      <c r="R6" s="83">
        <f>IF(K6=0,"-",Q6/K6)</f>
        <v>0.16904276985743</v>
      </c>
      <c r="S6" s="206">
        <v>2689000</v>
      </c>
      <c r="T6" s="207">
        <f>IFERROR(S6/K6,"-")</f>
        <v>5476.5784114053</v>
      </c>
      <c r="U6" s="207">
        <f>IFERROR(S6/Q6,"-")</f>
        <v>32397.590361446</v>
      </c>
      <c r="V6" s="208">
        <f>SUM(S6:S6)-SUM(G6:G6)</f>
        <v>1169993</v>
      </c>
      <c r="W6" s="87">
        <f>SUM(S6:S6)/SUM(G6:G6)</f>
        <v>1.7702354235366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2</v>
      </c>
      <c r="AI6" s="95">
        <f>IF(K6=0,"",IF(AH6=0,"",(AH6/K6)))</f>
        <v>0.0040733197556008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0.0020366598778004</v>
      </c>
      <c r="AS6" s="100"/>
      <c r="AT6" s="102">
        <f>IFERROR(AR6/AQ6,"-")</f>
        <v>0.0020366598778004</v>
      </c>
      <c r="AU6" s="103"/>
      <c r="AV6" s="104">
        <f>IFERROR(AU6/AQ6,"-")</f>
        <v>0</v>
      </c>
      <c r="AW6" s="105"/>
      <c r="AX6" s="105"/>
      <c r="AY6" s="105"/>
      <c r="AZ6" s="106">
        <v>8</v>
      </c>
      <c r="BA6" s="107">
        <f>IF(K6=0,"",IF(AZ6=0,"",(AZ6/K6)))</f>
        <v>0.016293279022403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183</v>
      </c>
      <c r="BJ6" s="113">
        <f>IF(K6=0,"",IF(BI6=0,"",(BI6/K6)))</f>
        <v>0.37270875763747</v>
      </c>
      <c r="BK6" s="114">
        <v>29</v>
      </c>
      <c r="BL6" s="115">
        <f>IFERROR(BK6/BI6,"-")</f>
        <v>0.15846994535519</v>
      </c>
      <c r="BM6" s="116">
        <v>937000</v>
      </c>
      <c r="BN6" s="117">
        <f>IFERROR(BM6/BI6,"-")</f>
        <v>5120.218579235</v>
      </c>
      <c r="BO6" s="118">
        <v>17</v>
      </c>
      <c r="BP6" s="118">
        <v>5</v>
      </c>
      <c r="BQ6" s="118">
        <v>7</v>
      </c>
      <c r="BR6" s="119">
        <v>207</v>
      </c>
      <c r="BS6" s="120">
        <f>IF(K6=0,"",IF(BR6=0,"",(BR6/K6)))</f>
        <v>0.42158859470468</v>
      </c>
      <c r="BT6" s="121">
        <v>31</v>
      </c>
      <c r="BU6" s="122">
        <f>IFERROR(BT6/BR6,"-")</f>
        <v>0.14975845410628</v>
      </c>
      <c r="BV6" s="123">
        <v>813000</v>
      </c>
      <c r="BW6" s="124">
        <f>IFERROR(BV6/BR6,"-")</f>
        <v>3927.5362318841</v>
      </c>
      <c r="BX6" s="125">
        <v>17</v>
      </c>
      <c r="BY6" s="125">
        <v>2</v>
      </c>
      <c r="BZ6" s="125">
        <v>12</v>
      </c>
      <c r="CA6" s="126">
        <v>90</v>
      </c>
      <c r="CB6" s="127">
        <f>IF(K6=0,"",IF(CA6=0,"",(CA6/K6)))</f>
        <v>0.18329938900204</v>
      </c>
      <c r="CC6" s="128">
        <v>23</v>
      </c>
      <c r="CD6" s="129">
        <f>IFERROR(CC6/CA6,"-")</f>
        <v>0.25555555555556</v>
      </c>
      <c r="CE6" s="130">
        <v>939000</v>
      </c>
      <c r="CF6" s="131">
        <f>IFERROR(CE6/CA6,"-")</f>
        <v>10433.333333333</v>
      </c>
      <c r="CG6" s="132">
        <v>11</v>
      </c>
      <c r="CH6" s="132">
        <v>2</v>
      </c>
      <c r="CI6" s="132">
        <v>10</v>
      </c>
      <c r="CJ6" s="133">
        <v>83</v>
      </c>
      <c r="CK6" s="134">
        <v>2689000</v>
      </c>
      <c r="CL6" s="134">
        <v>697000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3</v>
      </c>
      <c r="I7" s="80">
        <v>0</v>
      </c>
      <c r="J7" s="80">
        <v>0</v>
      </c>
      <c r="K7" s="81">
        <v>1</v>
      </c>
      <c r="L7" s="83" t="str">
        <f>IFERROR(K7/J7,"-")</f>
        <v>-</v>
      </c>
      <c r="M7" s="80">
        <v>0</v>
      </c>
      <c r="N7" s="80">
        <v>0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>
        <f>IF(K7=0,"",IF(Y7=0,"",(Y7/K7)))</f>
        <v>0</v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>
        <f>IF(K7=0,"",IF(AH7=0,"",(AH7/K7)))</f>
        <v>0</v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>
        <f>IF(K7=0,"",IF(AQ7=0,"",(AQ7/K7)))</f>
        <v>0</v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>
        <v>1</v>
      </c>
      <c r="BA7" s="107">
        <f>IF(K7=0,"",IF(AZ7=0,"",(AZ7/K7)))</f>
        <v>1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/>
      <c r="BJ7" s="113">
        <f>IF(K7=0,"",IF(BI7=0,"",(BI7/K7)))</f>
        <v>0</v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22" t="s">
        <v>77</v>
      </c>
      <c r="C8" s="222"/>
      <c r="D8" s="222" t="s">
        <v>64</v>
      </c>
      <c r="E8" s="79" t="s">
        <v>78</v>
      </c>
      <c r="F8" s="79" t="s">
        <v>62</v>
      </c>
      <c r="G8" s="208">
        <v>0</v>
      </c>
      <c r="H8" s="80">
        <v>0</v>
      </c>
      <c r="I8" s="80">
        <v>0</v>
      </c>
      <c r="J8" s="80">
        <v>9</v>
      </c>
      <c r="K8" s="81">
        <v>0</v>
      </c>
      <c r="L8" s="83">
        <f>IFERROR(K8/J8,"-")</f>
        <v>0</v>
      </c>
      <c r="M8" s="80">
        <v>0</v>
      </c>
      <c r="N8" s="80">
        <v>0</v>
      </c>
      <c r="O8" s="83" t="str">
        <f>IFERROR(M8/(K8),"-")</f>
        <v>-</v>
      </c>
      <c r="P8" s="84" t="str">
        <f>IFERROR(G8/SUM(K8:K9),"-")</f>
        <v>-</v>
      </c>
      <c r="Q8" s="85">
        <v>0</v>
      </c>
      <c r="R8" s="83" t="str">
        <f>IF(K8=0,"-",Q8/K8)</f>
        <v>-</v>
      </c>
      <c r="S8" s="206"/>
      <c r="T8" s="207" t="str">
        <f>IFERROR(S8/K8,"-")</f>
        <v>-</v>
      </c>
      <c r="U8" s="207" t="str">
        <f>IFERROR(S8/Q8,"-")</f>
        <v>-</v>
      </c>
      <c r="V8" s="208">
        <f>SUM(S8:S9)-SUM(G8:G9)</f>
        <v>0</v>
      </c>
      <c r="W8" s="87" t="str">
        <f>SUM(S8:S9)/SUM(G8:G9)</f>
        <v>0</v>
      </c>
      <c r="Y8" s="88"/>
      <c r="Z8" s="89" t="str">
        <f>IF(K8=0,"",IF(Y8=0,"",(Y8/K8)))</f>
        <v/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 t="str">
        <f>IF(K8=0,"",IF(AH8=0,"",(AH8/K8)))</f>
        <v/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 t="str">
        <f>IF(K8=0,"",IF(AQ8=0,"",(AQ8/K8)))</f>
        <v/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 t="str">
        <f>IF(K8=0,"",IF(AZ8=0,"",(AZ8/K8)))</f>
        <v/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/>
      <c r="BJ8" s="113" t="str">
        <f>IF(K8=0,"",IF(BI8=0,"",(BI8/K8)))</f>
        <v/>
      </c>
      <c r="BK8" s="114"/>
      <c r="BL8" s="115" t="str">
        <f>IFERROR(BK8/BI8,"-")</f>
        <v>-</v>
      </c>
      <c r="BM8" s="116"/>
      <c r="BN8" s="117" t="str">
        <f>IFERROR(BM8/BI8,"-")</f>
        <v>-</v>
      </c>
      <c r="BO8" s="118"/>
      <c r="BP8" s="118"/>
      <c r="BQ8" s="118"/>
      <c r="BR8" s="119"/>
      <c r="BS8" s="120" t="str">
        <f>IF(K8=0,"",IF(BR8=0,"",(BR8/K8)))</f>
        <v/>
      </c>
      <c r="BT8" s="121"/>
      <c r="BU8" s="122" t="str">
        <f>IFERROR(BT8/BR8,"-")</f>
        <v>-</v>
      </c>
      <c r="BV8" s="123"/>
      <c r="BW8" s="124" t="str">
        <f>IFERROR(BV8/BR8,"-")</f>
        <v>-</v>
      </c>
      <c r="BX8" s="125"/>
      <c r="BY8" s="125"/>
      <c r="BZ8" s="125"/>
      <c r="CA8" s="126"/>
      <c r="CB8" s="127" t="str">
        <f>IF(K8=0,"",IF(CA8=0,"",(CA8/K8)))</f>
        <v/>
      </c>
      <c r="CC8" s="128"/>
      <c r="CD8" s="129" t="str">
        <f>IFERROR(CC8/CA8,"-")</f>
        <v>-</v>
      </c>
      <c r="CE8" s="130"/>
      <c r="CF8" s="131" t="str">
        <f>IFERROR(CE8/CA8,"-")</f>
        <v>-</v>
      </c>
      <c r="CG8" s="132"/>
      <c r="CH8" s="132"/>
      <c r="CI8" s="132"/>
      <c r="CJ8" s="133">
        <v>0</v>
      </c>
      <c r="CK8" s="134"/>
      <c r="CL8" s="134"/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79</v>
      </c>
      <c r="C9" s="222"/>
      <c r="D9" s="222" t="s">
        <v>80</v>
      </c>
      <c r="E9" s="79"/>
      <c r="F9" s="79"/>
      <c r="G9" s="208"/>
      <c r="H9" s="80">
        <v>0</v>
      </c>
      <c r="I9" s="80">
        <v>0</v>
      </c>
      <c r="J9" s="80">
        <v>2</v>
      </c>
      <c r="K9" s="81">
        <v>0</v>
      </c>
      <c r="L9" s="83">
        <f>IFERROR(K9/J9,"-")</f>
        <v>0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1.7702354235366</v>
      </c>
      <c r="B12" s="154"/>
      <c r="C12" s="154"/>
      <c r="D12" s="154"/>
      <c r="E12" s="155" t="s">
        <v>81</v>
      </c>
      <c r="F12" s="155"/>
      <c r="G12" s="209">
        <f>SUM(G6:G11)</f>
        <v>1519007</v>
      </c>
      <c r="H12" s="154">
        <f>SUM(H6:H11)</f>
        <v>1692</v>
      </c>
      <c r="I12" s="154">
        <f>SUM(I6:I11)</f>
        <v>0</v>
      </c>
      <c r="J12" s="154">
        <f>SUM(J6:J11)</f>
        <v>51295</v>
      </c>
      <c r="K12" s="154">
        <f>SUM(K6:K11)</f>
        <v>492</v>
      </c>
      <c r="L12" s="156">
        <f>IFERROR(K12/J12,"-")</f>
        <v>0.0095915781265231</v>
      </c>
      <c r="M12" s="157">
        <f>SUM(M6:M11)</f>
        <v>168</v>
      </c>
      <c r="N12" s="157">
        <f>SUM(N6:N11)</f>
        <v>153</v>
      </c>
      <c r="O12" s="156">
        <f>IFERROR(M12/K12,"-")</f>
        <v>0.34146341463415</v>
      </c>
      <c r="P12" s="158">
        <f>IFERROR(G12/K12,"-")</f>
        <v>3087.412601626</v>
      </c>
      <c r="Q12" s="159">
        <f>SUM(Q6:Q11)</f>
        <v>83</v>
      </c>
      <c r="R12" s="156">
        <f>IFERROR(Q12/K12,"-")</f>
        <v>0.16869918699187</v>
      </c>
      <c r="S12" s="209">
        <f>SUM(S6:S11)</f>
        <v>2689000</v>
      </c>
      <c r="T12" s="209">
        <f>IFERROR(S12/K12,"-")</f>
        <v>5465.4471544715</v>
      </c>
      <c r="U12" s="209">
        <f>IFERROR(S12/Q12,"-")</f>
        <v>32397.590361446</v>
      </c>
      <c r="V12" s="209">
        <f>S12-G12</f>
        <v>1169993</v>
      </c>
      <c r="W12" s="160">
        <f>S12/G12</f>
        <v>1.7702354235366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