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<sst xmlns="http://schemas.openxmlformats.org/spreadsheetml/2006/main" uniqueCount="63">
  <si>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</si>
  <si>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</si>
  <si>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</si>
  <si>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</si>
  <si>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</si>
  <si>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</si>
  <si>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</si>
  <si>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</si>
  <si>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</si>
  <si>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</si>
  <si>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</si>
  <si>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</si>
  <si>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</si>
  <si>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</si>
  <si>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</si>
  <si>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</si>
  <si>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</si>
  <si>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</si>
  <si>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</si>
  <si>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</si>
  <si>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</si>
  <si>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</si>
  <si>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</si>
  <si>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</si>
  <si>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07月</t>
  </si>
  <si>
    <t>どきどき</t>
  </si>
  <si>
    <t>最終更新日</t>
  </si>
  <si>
    <t>10月31日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</si>
  <si>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</si>
  <si>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</si>
  <si>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</si>
  <si>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</si>
  <si>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</si>
  <si>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</si>
  <si>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</si>
  <si>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</si>
  <si>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</si>
  <si>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</si>
  <si>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</si>
  <si>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</si>
  <si>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</si>
  <si>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</si>
  <si>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</si>
  <si>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</si>
  <si>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</si>
  <si>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</si>
  <si>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</si>
  <si>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</si>
  <si>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</si>
  <si>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</si>
  <si>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</si>
  <si>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</si>
  <si>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</si>
  <si>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</si>
  <si>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</si>
  <si>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</si>
  <si>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</si>
  <si>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adyd</t>
  </si>
  <si>
    <t>YDN（ディスプレイ広告）</t>
  </si>
  <si>
    <t>7/1～7/31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</si>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</sst>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2</v>
      </c>
      <c r="D6" s="208">
        <v>1363824</v>
      </c>
      <c r="E6" s="36">
        <v>2003</v>
      </c>
      <c r="F6" s="36">
        <v>0</v>
      </c>
      <c r="G6" s="36">
        <v>42385</v>
      </c>
      <c r="H6" s="43">
        <v>520</v>
      </c>
      <c r="I6" s="44">
        <v>0</v>
      </c>
      <c r="J6" s="47">
        <f>H6+I6</f>
        <v>520</v>
      </c>
      <c r="K6" s="37">
        <f>IFERROR(J6/G6,"-")</f>
        <v>0.012268491211514</v>
      </c>
      <c r="L6" s="36">
        <v>66</v>
      </c>
      <c r="M6" s="36">
        <v>171</v>
      </c>
      <c r="N6" s="37">
        <f>IFERROR(L6/J6,"-")</f>
        <v>0.12692307692308</v>
      </c>
      <c r="O6" s="38">
        <f>IFERROR(D6/J6,"-")</f>
        <v>2622.7384615385</v>
      </c>
      <c r="P6" s="39">
        <v>98</v>
      </c>
      <c r="Q6" s="37">
        <f>IFERROR(P6/J6,"-")</f>
        <v>0.18846153846154</v>
      </c>
      <c r="R6" s="213">
        <v>4215560</v>
      </c>
      <c r="S6" s="214">
        <f>IFERROR(R6/J6,"-")</f>
        <v>8106.8461538462</v>
      </c>
      <c r="T6" s="214">
        <f>IFERROR(R6/P6,"-")</f>
        <v>43015.918367347</v>
      </c>
      <c r="U6" s="208">
        <f>IFERROR(R6-D6,"-")</f>
        <v>2851736</v>
      </c>
      <c r="V6" s="40">
        <f>R6/D6</f>
        <v>3.0909853470829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1363824</v>
      </c>
      <c r="E9" s="21">
        <f>SUM(E6:E7)</f>
        <v>2003</v>
      </c>
      <c r="F9" s="21">
        <f>SUM(F6:F7)</f>
        <v>0</v>
      </c>
      <c r="G9" s="21">
        <f>SUM(G6:G7)</f>
        <v>42385</v>
      </c>
      <c r="H9" s="21">
        <f>SUM(H6:H7)</f>
        <v>520</v>
      </c>
      <c r="I9" s="21">
        <f>SUM(I6:I7)</f>
        <v>0</v>
      </c>
      <c r="J9" s="21">
        <f>SUM(J6:J7)</f>
        <v>520</v>
      </c>
      <c r="K9" s="22">
        <f>IFERROR(J9/G9,"-")</f>
        <v>0.012268491211514</v>
      </c>
      <c r="L9" s="33">
        <f>SUM(L6:L7)</f>
        <v>66</v>
      </c>
      <c r="M9" s="33">
        <f>SUM(M6:M7)</f>
        <v>171</v>
      </c>
      <c r="N9" s="22">
        <f>IFERROR(L9/J9,"-")</f>
        <v>0.12692307692308</v>
      </c>
      <c r="O9" s="23">
        <f>IFERROR(D9/J9,"-")</f>
        <v>2622.7384615385</v>
      </c>
      <c r="P9" s="24">
        <f>SUM(P6:P7)</f>
        <v>98</v>
      </c>
      <c r="Q9" s="22">
        <f>IFERROR(P9/J9,"-")</f>
        <v>0.18846153846154</v>
      </c>
      <c r="R9" s="25">
        <f>SUM(R6:R7)</f>
        <v>4215560</v>
      </c>
      <c r="S9" s="25">
        <f>IFERROR(R9/J9,"-")</f>
        <v>8106.8461538462</v>
      </c>
      <c r="T9" s="25">
        <f>IFERROR(R9/P9,"-")</f>
        <v>43015.918367347</v>
      </c>
      <c r="U9" s="26">
        <f>SUM(U6:U7)</f>
        <v>2851736</v>
      </c>
      <c r="V9" s="27">
        <f>IFERROR(R9/D9,"-")</f>
        <v>3.0909853470829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3.0909853470829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1363824</v>
      </c>
      <c r="H6" s="80">
        <v>2002</v>
      </c>
      <c r="I6" s="80">
        <v>0</v>
      </c>
      <c r="J6" s="80">
        <v>42379</v>
      </c>
      <c r="K6" s="81">
        <v>519</v>
      </c>
      <c r="L6" s="82">
        <f>IFERROR(K6/J6,"-")</f>
        <v>0.012246631586399</v>
      </c>
      <c r="M6" s="80">
        <v>66</v>
      </c>
      <c r="N6" s="80">
        <v>171</v>
      </c>
      <c r="O6" s="82">
        <f>IFERROR(M6/(K6),"-")</f>
        <v>0.1271676300578</v>
      </c>
      <c r="P6" s="83">
        <f>IFERROR(G6/SUM(K6:K6),"-")</f>
        <v>2627.7919075145</v>
      </c>
      <c r="Q6" s="84">
        <v>98</v>
      </c>
      <c r="R6" s="82">
        <f>IF(K6=0,"-",Q6/K6)</f>
        <v>0.1888246628131</v>
      </c>
      <c r="S6" s="200">
        <v>4215560</v>
      </c>
      <c r="T6" s="201">
        <f>IFERROR(S6/K6,"-")</f>
        <v>8122.4662813102</v>
      </c>
      <c r="U6" s="201">
        <f>IFERROR(S6/Q6,"-")</f>
        <v>43015.918367347</v>
      </c>
      <c r="V6" s="202">
        <f>SUM(S6:S6)-SUM(G6:G6)</f>
        <v>2851736</v>
      </c>
      <c r="W6" s="86">
        <f>SUM(S6:S6)/SUM(G6:G6)</f>
        <v>3.0909853470829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>
        <v>1</v>
      </c>
      <c r="AI6" s="94">
        <f>IF(K6=0,"",IF(AH6=0,"",(AH6/K6)))</f>
        <v>0.0019267822736031</v>
      </c>
      <c r="AJ6" s="93"/>
      <c r="AK6" s="95">
        <f>IFERROR(AJ6/AH6,"-")</f>
        <v>0</v>
      </c>
      <c r="AL6" s="96"/>
      <c r="AM6" s="97">
        <f>IFERROR(AL6/AH6,"-")</f>
        <v>0</v>
      </c>
      <c r="AN6" s="98"/>
      <c r="AO6" s="98"/>
      <c r="AP6" s="98"/>
      <c r="AQ6" s="99">
        <v>1</v>
      </c>
      <c r="AR6" s="100">
        <f>IF(K6=0,"",IF(AQ6=0,"",(AQ6/K6)))</f>
        <v>0.0019267822736031</v>
      </c>
      <c r="AS6" s="99"/>
      <c r="AT6" s="101">
        <f>IFERROR(AR6/AQ6,"-")</f>
        <v>0.0019267822736031</v>
      </c>
      <c r="AU6" s="102"/>
      <c r="AV6" s="103">
        <f>IFERROR(AU6/AQ6,"-")</f>
        <v>0</v>
      </c>
      <c r="AW6" s="104"/>
      <c r="AX6" s="104"/>
      <c r="AY6" s="104"/>
      <c r="AZ6" s="105">
        <v>12</v>
      </c>
      <c r="BA6" s="106">
        <f>IF(K6=0,"",IF(AZ6=0,"",(AZ6/K6)))</f>
        <v>0.023121387283237</v>
      </c>
      <c r="BB6" s="105"/>
      <c r="BC6" s="107">
        <f>IFERROR(BB6/AZ6,"-")</f>
        <v>0</v>
      </c>
      <c r="BD6" s="108"/>
      <c r="BE6" s="109">
        <f>IFERROR(BD6/AZ6,"-")</f>
        <v>0</v>
      </c>
      <c r="BF6" s="110"/>
      <c r="BG6" s="110"/>
      <c r="BH6" s="110"/>
      <c r="BI6" s="111">
        <v>179</v>
      </c>
      <c r="BJ6" s="112">
        <f>IF(K6=0,"",IF(BI6=0,"",(BI6/K6)))</f>
        <v>0.34489402697495</v>
      </c>
      <c r="BK6" s="113">
        <v>34</v>
      </c>
      <c r="BL6" s="114">
        <f>IFERROR(BK6/BI6,"-")</f>
        <v>0.18994413407821</v>
      </c>
      <c r="BM6" s="115">
        <v>938560</v>
      </c>
      <c r="BN6" s="116">
        <f>IFERROR(BM6/BI6,"-")</f>
        <v>5243.3519553073</v>
      </c>
      <c r="BO6" s="117">
        <v>19</v>
      </c>
      <c r="BP6" s="117">
        <v>8</v>
      </c>
      <c r="BQ6" s="117">
        <v>7</v>
      </c>
      <c r="BR6" s="118">
        <v>235</v>
      </c>
      <c r="BS6" s="119">
        <f>IF(K6=0,"",IF(BR6=0,"",(BR6/K6)))</f>
        <v>0.45279383429672</v>
      </c>
      <c r="BT6" s="120">
        <v>45</v>
      </c>
      <c r="BU6" s="121">
        <f>IFERROR(BT6/BR6,"-")</f>
        <v>0.19148936170213</v>
      </c>
      <c r="BV6" s="122">
        <v>1422000</v>
      </c>
      <c r="BW6" s="123">
        <f>IFERROR(BV6/BR6,"-")</f>
        <v>6051.0638297872</v>
      </c>
      <c r="BX6" s="124">
        <v>13</v>
      </c>
      <c r="BY6" s="124">
        <v>11</v>
      </c>
      <c r="BZ6" s="124">
        <v>21</v>
      </c>
      <c r="CA6" s="125">
        <v>91</v>
      </c>
      <c r="CB6" s="126">
        <f>IF(K6=0,"",IF(CA6=0,"",(CA6/K6)))</f>
        <v>0.17533718689788</v>
      </c>
      <c r="CC6" s="127">
        <v>19</v>
      </c>
      <c r="CD6" s="128">
        <f>IFERROR(CC6/CA6,"-")</f>
        <v>0.20879120879121</v>
      </c>
      <c r="CE6" s="129">
        <v>1855000</v>
      </c>
      <c r="CF6" s="130">
        <f>IFERROR(CE6/CA6,"-")</f>
        <v>20384.615384615</v>
      </c>
      <c r="CG6" s="131">
        <v>4</v>
      </c>
      <c r="CH6" s="131">
        <v>4</v>
      </c>
      <c r="CI6" s="131">
        <v>11</v>
      </c>
      <c r="CJ6" s="132">
        <v>98</v>
      </c>
      <c r="CK6" s="133">
        <v>4215560</v>
      </c>
      <c r="CL6" s="133">
        <v>930000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>
        <v>1</v>
      </c>
      <c r="I7" s="80">
        <v>0</v>
      </c>
      <c r="J7" s="80">
        <v>6</v>
      </c>
      <c r="K7" s="81">
        <v>1</v>
      </c>
      <c r="L7" s="82">
        <f>IFERROR(K7/J7,"-")</f>
        <v>0.16666666666667</v>
      </c>
      <c r="M7" s="80">
        <v>0</v>
      </c>
      <c r="N7" s="80">
        <v>0</v>
      </c>
      <c r="O7" s="82">
        <f>IFERROR(M7/(K7),"-")</f>
        <v>0</v>
      </c>
      <c r="P7" s="83">
        <f>IFERROR(G7/SUM(K7:K7),"-")</f>
        <v>0</v>
      </c>
      <c r="Q7" s="84">
        <v>0</v>
      </c>
      <c r="R7" s="82">
        <f>IF(K7=0,"-",Q7/K7)</f>
        <v>0</v>
      </c>
      <c r="S7" s="200"/>
      <c r="T7" s="201">
        <f>IFERROR(S7/K7,"-")</f>
        <v>0</v>
      </c>
      <c r="U7" s="201" t="str">
        <f>IFERROR(S7/Q7,"-")</f>
        <v>-</v>
      </c>
      <c r="V7" s="202">
        <f>SUM(S7:S7)-SUM(G7:G7)</f>
        <v>0</v>
      </c>
      <c r="W7" s="86" t="str">
        <f>SUM(S7:S7)/SUM(G7:G7)</f>
        <v>0</v>
      </c>
      <c r="Y7" s="87"/>
      <c r="Z7" s="88">
        <f>IF(K7=0,"",IF(Y7=0,"",(Y7/K7)))</f>
        <v>0</v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>
        <f>IF(K7=0,"",IF(AH7=0,"",(AH7/K7)))</f>
        <v>0</v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>
        <f>IF(K7=0,"",IF(AQ7=0,"",(AQ7/K7)))</f>
        <v>0</v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>
        <v>1</v>
      </c>
      <c r="BA7" s="106">
        <f>IF(K7=0,"",IF(AZ7=0,"",(AZ7/K7)))</f>
        <v>1</v>
      </c>
      <c r="BB7" s="105"/>
      <c r="BC7" s="107">
        <f>IFERROR(BB7/AZ7,"-")</f>
        <v>0</v>
      </c>
      <c r="BD7" s="108"/>
      <c r="BE7" s="109">
        <f>IFERROR(BD7/AZ7,"-")</f>
        <v>0</v>
      </c>
      <c r="BF7" s="110"/>
      <c r="BG7" s="110"/>
      <c r="BH7" s="110"/>
      <c r="BI7" s="111"/>
      <c r="BJ7" s="112">
        <f>IF(K7=0,"",IF(BI7=0,"",(BI7/K7)))</f>
        <v>0</v>
      </c>
      <c r="BK7" s="113"/>
      <c r="BL7" s="114" t="str">
        <f>IFERROR(BK7/BI7,"-")</f>
        <v>-</v>
      </c>
      <c r="BM7" s="115"/>
      <c r="BN7" s="116" t="str">
        <f>IFERROR(BM7/BI7,"-")</f>
        <v>-</v>
      </c>
      <c r="BO7" s="117"/>
      <c r="BP7" s="117"/>
      <c r="BQ7" s="117"/>
      <c r="BR7" s="118"/>
      <c r="BS7" s="119">
        <f>IF(K7=0,"",IF(BR7=0,"",(BR7/K7)))</f>
        <v>0</v>
      </c>
      <c r="BT7" s="120"/>
      <c r="BU7" s="121" t="str">
        <f>IFERROR(BT7/BR7,"-")</f>
        <v>-</v>
      </c>
      <c r="BV7" s="122"/>
      <c r="BW7" s="123" t="str">
        <f>IFERROR(BV7/BR7,"-")</f>
        <v>-</v>
      </c>
      <c r="BX7" s="124"/>
      <c r="BY7" s="124"/>
      <c r="BZ7" s="124"/>
      <c r="CA7" s="125"/>
      <c r="CB7" s="126">
        <f>IF(K7=0,"",IF(CA7=0,"",(CA7/K7)))</f>
        <v>0</v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>
        <v>0</v>
      </c>
      <c r="CK7" s="133"/>
      <c r="CL7" s="133"/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135"/>
      <c r="B8" s="55"/>
      <c r="C8" s="136"/>
      <c r="D8" s="137"/>
      <c r="E8" s="79"/>
      <c r="F8" s="79"/>
      <c r="G8" s="205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76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135"/>
      <c r="B9" s="149"/>
      <c r="C9" s="80"/>
      <c r="D9" s="80"/>
      <c r="E9" s="150"/>
      <c r="F9" s="151"/>
      <c r="G9" s="206"/>
      <c r="H9" s="138"/>
      <c r="I9" s="138"/>
      <c r="J9" s="80"/>
      <c r="K9" s="80"/>
      <c r="L9" s="139"/>
      <c r="M9" s="139"/>
      <c r="N9" s="80"/>
      <c r="O9" s="139"/>
      <c r="P9" s="85"/>
      <c r="Q9" s="85"/>
      <c r="R9" s="85"/>
      <c r="S9" s="200"/>
      <c r="T9" s="200"/>
      <c r="U9" s="200"/>
      <c r="V9" s="200"/>
      <c r="W9" s="139"/>
      <c r="X9" s="152"/>
      <c r="Y9" s="140"/>
      <c r="Z9" s="141"/>
      <c r="AA9" s="140"/>
      <c r="AB9" s="142"/>
      <c r="AC9" s="143"/>
      <c r="AD9" s="144"/>
      <c r="AE9" s="145"/>
      <c r="AF9" s="145"/>
      <c r="AG9" s="145"/>
      <c r="AH9" s="140"/>
      <c r="AI9" s="141"/>
      <c r="AJ9" s="140"/>
      <c r="AK9" s="142"/>
      <c r="AL9" s="143"/>
      <c r="AM9" s="144"/>
      <c r="AN9" s="145"/>
      <c r="AO9" s="145"/>
      <c r="AP9" s="145"/>
      <c r="AQ9" s="140"/>
      <c r="AR9" s="141"/>
      <c r="AS9" s="140"/>
      <c r="AT9" s="142"/>
      <c r="AU9" s="143"/>
      <c r="AV9" s="144"/>
      <c r="AW9" s="145"/>
      <c r="AX9" s="145"/>
      <c r="AY9" s="145"/>
      <c r="AZ9" s="140"/>
      <c r="BA9" s="141"/>
      <c r="BB9" s="140"/>
      <c r="BC9" s="142"/>
      <c r="BD9" s="143"/>
      <c r="BE9" s="144"/>
      <c r="BF9" s="145"/>
      <c r="BG9" s="145"/>
      <c r="BH9" s="145"/>
      <c r="BI9" s="77"/>
      <c r="BJ9" s="146"/>
      <c r="BK9" s="140"/>
      <c r="BL9" s="142"/>
      <c r="BM9" s="143"/>
      <c r="BN9" s="144"/>
      <c r="BO9" s="145"/>
      <c r="BP9" s="145"/>
      <c r="BQ9" s="145"/>
      <c r="BR9" s="77"/>
      <c r="BS9" s="146"/>
      <c r="BT9" s="140"/>
      <c r="BU9" s="142"/>
      <c r="BV9" s="143"/>
      <c r="BW9" s="144"/>
      <c r="BX9" s="145"/>
      <c r="BY9" s="145"/>
      <c r="BZ9" s="145"/>
      <c r="CA9" s="77"/>
      <c r="CB9" s="146"/>
      <c r="CC9" s="140"/>
      <c r="CD9" s="142"/>
      <c r="CE9" s="143"/>
      <c r="CF9" s="144"/>
      <c r="CG9" s="145"/>
      <c r="CH9" s="145"/>
      <c r="CI9" s="145"/>
      <c r="CJ9" s="147"/>
      <c r="CK9" s="143"/>
      <c r="CL9" s="143"/>
      <c r="CM9" s="143"/>
      <c r="CN9" s="148"/>
    </row>
    <row r="10" spans="1:94">
      <c r="A10" s="70">
        <f>W10</f>
        <v>3.0909853470829</v>
      </c>
      <c r="B10" s="153"/>
      <c r="C10" s="153"/>
      <c r="D10" s="153"/>
      <c r="E10" s="154" t="s">
        <v>62</v>
      </c>
      <c r="F10" s="154"/>
      <c r="G10" s="203">
        <f>SUM(G6:G9)</f>
        <v>1363824</v>
      </c>
      <c r="H10" s="153">
        <f>SUM(H6:H9)</f>
        <v>2003</v>
      </c>
      <c r="I10" s="153">
        <f>SUM(I6:I9)</f>
        <v>0</v>
      </c>
      <c r="J10" s="153">
        <f>SUM(J6:J9)</f>
        <v>42385</v>
      </c>
      <c r="K10" s="153">
        <f>SUM(K6:K9)</f>
        <v>520</v>
      </c>
      <c r="L10" s="155">
        <f>IFERROR(K10/J10,"-")</f>
        <v>0.012268491211514</v>
      </c>
      <c r="M10" s="156">
        <f>SUM(M6:M9)</f>
        <v>66</v>
      </c>
      <c r="N10" s="156">
        <f>SUM(N6:N9)</f>
        <v>171</v>
      </c>
      <c r="O10" s="155">
        <f>IFERROR(M10/K10,"-")</f>
        <v>0.12692307692308</v>
      </c>
      <c r="P10" s="157">
        <f>IFERROR(G10/K10,"-")</f>
        <v>2622.7384615385</v>
      </c>
      <c r="Q10" s="158">
        <f>SUM(Q6:Q9)</f>
        <v>98</v>
      </c>
      <c r="R10" s="155">
        <f>IFERROR(Q10/K10,"-")</f>
        <v>0.18846153846154</v>
      </c>
      <c r="S10" s="203">
        <f>SUM(S6:S9)</f>
        <v>4215560</v>
      </c>
      <c r="T10" s="203">
        <f>IFERROR(S10/K10,"-")</f>
        <v>8106.8461538462</v>
      </c>
      <c r="U10" s="203">
        <f>IFERROR(S10/Q10,"-")</f>
        <v>43015.918367347</v>
      </c>
      <c r="V10" s="203">
        <f>S10-G10</f>
        <v>2851736</v>
      </c>
      <c r="W10" s="159">
        <f>S10/G10</f>
        <v>3.0909853470829</v>
      </c>
      <c r="X10" s="160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1"/>
      <c r="CA10" s="161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