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<sst xmlns="http://schemas.openxmlformats.org/spreadsheetml/2006/main" uniqueCount="61">
  <si>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</si>
  <si>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</si>
  <si>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</si>
  <si>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</si>
  <si>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</si>
  <si>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</si>
  <si>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</si>
  <si>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</si>
  <si>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</si>
  <si>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</si>
  <si>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</si>
  <si>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</si>
  <si>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</si>
  <si>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</si>
  <si>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</si>
  <si>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</si>
  <si>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</si>
  <si>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</si>
  <si>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</si>
  <si>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</si>
  <si>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</si>
  <si>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</si>
  <si>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</si>
  <si>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</si>
  <si>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</si>
  <si>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オレンジ</t>
  </si>
  <si>
    <t>最終更新日</t>
  </si>
  <si>
    <t>02月28日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</si>
  <si>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</si>
  <si>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</si>
  <si>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</si>
  <si>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</si>
  <si>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</si>
  <si>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</si>
  <si>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</si>
  <si>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</si>
  <si>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</si>
  <si>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</si>
  <si>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</si>
  <si>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</si>
  <si>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</si>
  <si>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</si>
  <si>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</si>
  <si>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</si>
  <si>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</si>
  <si>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</si>
  <si>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</si>
  <si>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</si>
  <si>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</si>
  <si>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</si>
  <si>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</si>
  <si>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</si>
  <si>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</si>
  <si>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</si>
  <si>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</si>
  <si>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</si>
  <si>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</si>
  <si>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</si>
  <si>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</si>
  <si>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11/1～11/30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</si>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</sst>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359976</v>
      </c>
      <c r="E6" s="36">
        <v>1074</v>
      </c>
      <c r="F6" s="36">
        <v>0</v>
      </c>
      <c r="G6" s="36">
        <v>20420</v>
      </c>
      <c r="H6" s="43">
        <v>285</v>
      </c>
      <c r="I6" s="44">
        <v>1</v>
      </c>
      <c r="J6" s="47">
        <f>H6+I6</f>
        <v>286</v>
      </c>
      <c r="K6" s="37">
        <f>IFERROR(J6/G6,"-")</f>
        <v>0.014005876591577</v>
      </c>
      <c r="L6" s="36">
        <v>6</v>
      </c>
      <c r="M6" s="36">
        <v>80</v>
      </c>
      <c r="N6" s="37">
        <f>IFERROR(L6/J6,"-")</f>
        <v>0.020979020979021</v>
      </c>
      <c r="O6" s="38">
        <f>IFERROR(D6/J6,"-")</f>
        <v>1258.6573426573</v>
      </c>
      <c r="P6" s="39">
        <v>35</v>
      </c>
      <c r="Q6" s="37">
        <f>IFERROR(P6/J6,"-")</f>
        <v>0.12237762237762</v>
      </c>
      <c r="R6" s="213">
        <v>779000</v>
      </c>
      <c r="S6" s="214">
        <f>IFERROR(R6/J6,"-")</f>
        <v>2723.7762237762</v>
      </c>
      <c r="T6" s="214">
        <f>IFERROR(R6/P6,"-")</f>
        <v>22257.142857143</v>
      </c>
      <c r="U6" s="208">
        <f>IFERROR(R6-D6,"-")</f>
        <v>419024</v>
      </c>
      <c r="V6" s="40">
        <f>R6/D6</f>
        <v>2.1640331577661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359976</v>
      </c>
      <c r="E9" s="21">
        <f>SUM(E6:E7)</f>
        <v>1074</v>
      </c>
      <c r="F9" s="21">
        <f>SUM(F6:F7)</f>
        <v>0</v>
      </c>
      <c r="G9" s="21">
        <f>SUM(G6:G7)</f>
        <v>20420</v>
      </c>
      <c r="H9" s="21">
        <f>SUM(H6:H7)</f>
        <v>285</v>
      </c>
      <c r="I9" s="21">
        <f>SUM(I6:I7)</f>
        <v>1</v>
      </c>
      <c r="J9" s="21">
        <f>SUM(J6:J7)</f>
        <v>286</v>
      </c>
      <c r="K9" s="22">
        <f>IFERROR(J9/G9,"-")</f>
        <v>0.014005876591577</v>
      </c>
      <c r="L9" s="33">
        <f>SUM(L6:L7)</f>
        <v>6</v>
      </c>
      <c r="M9" s="33">
        <f>SUM(M6:M7)</f>
        <v>80</v>
      </c>
      <c r="N9" s="22">
        <f>IFERROR(L9/J9,"-")</f>
        <v>0.020979020979021</v>
      </c>
      <c r="O9" s="23">
        <f>IFERROR(D9/J9,"-")</f>
        <v>1258.6573426573</v>
      </c>
      <c r="P9" s="24">
        <f>SUM(P6:P7)</f>
        <v>35</v>
      </c>
      <c r="Q9" s="22">
        <f>IFERROR(P9/J9,"-")</f>
        <v>0.12237762237762</v>
      </c>
      <c r="R9" s="25">
        <f>SUM(R6:R7)</f>
        <v>779000</v>
      </c>
      <c r="S9" s="25">
        <f>IFERROR(R9/J9,"-")</f>
        <v>2723.7762237762</v>
      </c>
      <c r="T9" s="25">
        <f>IFERROR(R9/P9,"-")</f>
        <v>22257.142857143</v>
      </c>
      <c r="U9" s="26">
        <f>SUM(U6:U7)</f>
        <v>419024</v>
      </c>
      <c r="V9" s="27">
        <f>IFERROR(R9/D9,"-")</f>
        <v>2.1640331577661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2.1640331577661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359976</v>
      </c>
      <c r="H6" s="80">
        <v>1074</v>
      </c>
      <c r="I6" s="80">
        <v>0</v>
      </c>
      <c r="J6" s="80">
        <v>20420</v>
      </c>
      <c r="K6" s="81">
        <v>286</v>
      </c>
      <c r="L6" s="82">
        <f>IFERROR(K6/J6,"-")</f>
        <v>0.014005876591577</v>
      </c>
      <c r="M6" s="80">
        <v>6</v>
      </c>
      <c r="N6" s="80">
        <v>80</v>
      </c>
      <c r="O6" s="82">
        <f>IFERROR(M6/(K6),"-")</f>
        <v>0.020979020979021</v>
      </c>
      <c r="P6" s="83">
        <f>IFERROR(G6/SUM(K6:K6),"-")</f>
        <v>1258.6573426573</v>
      </c>
      <c r="Q6" s="84">
        <v>35</v>
      </c>
      <c r="R6" s="82">
        <f>IF(K6=0,"-",Q6/K6)</f>
        <v>0.12237762237762</v>
      </c>
      <c r="S6" s="200">
        <v>779000</v>
      </c>
      <c r="T6" s="201">
        <f>IFERROR(S6/K6,"-")</f>
        <v>2723.7762237762</v>
      </c>
      <c r="U6" s="201">
        <f>IFERROR(S6/Q6,"-")</f>
        <v>22257.142857143</v>
      </c>
      <c r="V6" s="202">
        <f>SUM(S6:S6)-SUM(G6:G6)</f>
        <v>419024</v>
      </c>
      <c r="W6" s="86">
        <f>SUM(S6:S6)/SUM(G6:G6)</f>
        <v>2.1640331577661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0.0034965034965035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9</v>
      </c>
      <c r="BA6" s="106">
        <f>IF(K6=0,"",IF(AZ6=0,"",(AZ6/K6)))</f>
        <v>0.031468531468531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86</v>
      </c>
      <c r="BJ6" s="112">
        <f>IF(K6=0,"",IF(BI6=0,"",(BI6/K6)))</f>
        <v>0.3006993006993</v>
      </c>
      <c r="BK6" s="113">
        <v>7</v>
      </c>
      <c r="BL6" s="114">
        <f>IFERROR(BK6/BI6,"-")</f>
        <v>0.081395348837209</v>
      </c>
      <c r="BM6" s="115">
        <v>59000</v>
      </c>
      <c r="BN6" s="116">
        <f>IFERROR(BM6/BI6,"-")</f>
        <v>686.04651162791</v>
      </c>
      <c r="BO6" s="117">
        <v>5</v>
      </c>
      <c r="BP6" s="117"/>
      <c r="BQ6" s="117">
        <v>2</v>
      </c>
      <c r="BR6" s="118">
        <v>132</v>
      </c>
      <c r="BS6" s="119">
        <f>IF(K6=0,"",IF(BR6=0,"",(BR6/K6)))</f>
        <v>0.46153846153846</v>
      </c>
      <c r="BT6" s="120">
        <v>15</v>
      </c>
      <c r="BU6" s="121">
        <f>IFERROR(BT6/BR6,"-")</f>
        <v>0.11363636363636</v>
      </c>
      <c r="BV6" s="122">
        <v>238000</v>
      </c>
      <c r="BW6" s="123">
        <f>IFERROR(BV6/BR6,"-")</f>
        <v>1803.0303030303</v>
      </c>
      <c r="BX6" s="124">
        <v>4</v>
      </c>
      <c r="BY6" s="124">
        <v>4</v>
      </c>
      <c r="BZ6" s="124">
        <v>7</v>
      </c>
      <c r="CA6" s="125">
        <v>58</v>
      </c>
      <c r="CB6" s="126">
        <f>IF(K6=0,"",IF(CA6=0,"",(CA6/K6)))</f>
        <v>0.2027972027972</v>
      </c>
      <c r="CC6" s="127">
        <v>13</v>
      </c>
      <c r="CD6" s="128">
        <f>IFERROR(CC6/CA6,"-")</f>
        <v>0.22413793103448</v>
      </c>
      <c r="CE6" s="129">
        <v>482000</v>
      </c>
      <c r="CF6" s="130">
        <f>IFERROR(CE6/CA6,"-")</f>
        <v>8310.3448275862</v>
      </c>
      <c r="CG6" s="131">
        <v>8</v>
      </c>
      <c r="CH6" s="131"/>
      <c r="CI6" s="131">
        <v>5</v>
      </c>
      <c r="CJ6" s="132">
        <v>35</v>
      </c>
      <c r="CK6" s="133">
        <v>779000</v>
      </c>
      <c r="CL6" s="133">
        <v>252000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2.1640331577661</v>
      </c>
      <c r="B9" s="153"/>
      <c r="C9" s="153"/>
      <c r="D9" s="153"/>
      <c r="E9" s="154" t="s">
        <v>60</v>
      </c>
      <c r="F9" s="154"/>
      <c r="G9" s="203">
        <f>SUM(G6:G8)</f>
        <v>359976</v>
      </c>
      <c r="H9" s="153">
        <f>SUM(H6:H8)</f>
        <v>1074</v>
      </c>
      <c r="I9" s="153">
        <f>SUM(I6:I8)</f>
        <v>0</v>
      </c>
      <c r="J9" s="153">
        <f>SUM(J6:J8)</f>
        <v>20420</v>
      </c>
      <c r="K9" s="153">
        <f>SUM(K6:K8)</f>
        <v>286</v>
      </c>
      <c r="L9" s="155">
        <f>IFERROR(K9/J9,"-")</f>
        <v>0.014005876591577</v>
      </c>
      <c r="M9" s="156">
        <f>SUM(M6:M8)</f>
        <v>6</v>
      </c>
      <c r="N9" s="156">
        <f>SUM(N6:N8)</f>
        <v>80</v>
      </c>
      <c r="O9" s="155">
        <f>IFERROR(M9/K9,"-")</f>
        <v>0.020979020979021</v>
      </c>
      <c r="P9" s="157">
        <f>IFERROR(G9/K9,"-")</f>
        <v>1258.6573426573</v>
      </c>
      <c r="Q9" s="158">
        <f>SUM(Q6:Q8)</f>
        <v>35</v>
      </c>
      <c r="R9" s="155">
        <f>IFERROR(Q9/K9,"-")</f>
        <v>0.12237762237762</v>
      </c>
      <c r="S9" s="203">
        <f>SUM(S6:S8)</f>
        <v>779000</v>
      </c>
      <c r="T9" s="203">
        <f>IFERROR(S9/K9,"-")</f>
        <v>2723.7762237762</v>
      </c>
      <c r="U9" s="203">
        <f>IFERROR(S9/Q9,"-")</f>
        <v>22257.142857143</v>
      </c>
      <c r="V9" s="203">
        <f>S9-G9</f>
        <v>419024</v>
      </c>
      <c r="W9" s="159">
        <f>S9/G9</f>
        <v>2.1640331577661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