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<sst xmlns="http://schemas.openxmlformats.org/spreadsheetml/2006/main" uniqueCount="61">
  <si>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</si>
  <si>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</si>
  <si>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</si>
  <si>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</si>
  <si>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</si>
  <si>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</si>
  <si>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</si>
  <si>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</si>
  <si>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</si>
  <si>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</si>
  <si>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</si>
  <si>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</si>
  <si>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</si>
  <si>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</si>
  <si>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</si>
  <si>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</si>
  <si>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</si>
  <si>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</si>
  <si>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</si>
  <si>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</si>
  <si>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</si>
  <si>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</si>
  <si>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</si>
  <si>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</si>
  <si>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10月</t>
  </si>
  <si>
    <t>オレンジ</t>
  </si>
  <si>
    <t>最終更新日</t>
  </si>
  <si>
    <t>01月31日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</si>
  <si>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</si>
  <si>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</si>
  <si>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</si>
  <si>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</si>
  <si>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</si>
  <si>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</si>
  <si>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</si>
  <si>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</si>
  <si>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</si>
  <si>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</si>
  <si>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</si>
  <si>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</si>
  <si>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</si>
  <si>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</si>
  <si>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</si>
  <si>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</si>
  <si>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</si>
  <si>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</si>
  <si>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</si>
  <si>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</si>
  <si>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</si>
  <si>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</si>
  <si>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</si>
  <si>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</si>
  <si>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</si>
  <si>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</si>
  <si>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</si>
  <si>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</si>
  <si>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</si>
  <si>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o_ydn</t>
  </si>
  <si>
    <t>YDN（ディスプレイ広告）</t>
  </si>
  <si>
    <t>10/1～10/31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</si>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</sst>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8C003F"/>
        <bgColor rgb="FF8C003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1</v>
      </c>
      <c r="D6" s="208">
        <v>372004</v>
      </c>
      <c r="E6" s="36">
        <v>1249</v>
      </c>
      <c r="F6" s="36">
        <v>0</v>
      </c>
      <c r="G6" s="36">
        <v>22702</v>
      </c>
      <c r="H6" s="43">
        <v>318</v>
      </c>
      <c r="I6" s="44">
        <v>6</v>
      </c>
      <c r="J6" s="47">
        <f>H6+I6</f>
        <v>324</v>
      </c>
      <c r="K6" s="37">
        <f>IFERROR(J6/G6,"-")</f>
        <v>0.014271870319796</v>
      </c>
      <c r="L6" s="36">
        <v>12</v>
      </c>
      <c r="M6" s="36">
        <v>78</v>
      </c>
      <c r="N6" s="37">
        <f>IFERROR(L6/J6,"-")</f>
        <v>0.037037037037037</v>
      </c>
      <c r="O6" s="38">
        <f>IFERROR(D6/J6,"-")</f>
        <v>1148.1604938272</v>
      </c>
      <c r="P6" s="39">
        <v>36</v>
      </c>
      <c r="Q6" s="37">
        <f>IFERROR(P6/J6,"-")</f>
        <v>0.11111111111111</v>
      </c>
      <c r="R6" s="213">
        <v>371100</v>
      </c>
      <c r="S6" s="214">
        <f>IFERROR(R6/J6,"-")</f>
        <v>1145.3703703704</v>
      </c>
      <c r="T6" s="214">
        <f>IFERROR(R6/P6,"-")</f>
        <v>10308.333333333</v>
      </c>
      <c r="U6" s="208">
        <f>IFERROR(R6-D6,"-")</f>
        <v>-904</v>
      </c>
      <c r="V6" s="40">
        <f>R6/D6</f>
        <v>0.99756991860303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372004</v>
      </c>
      <c r="E9" s="21">
        <f>SUM(E6:E7)</f>
        <v>1249</v>
      </c>
      <c r="F9" s="21">
        <f>SUM(F6:F7)</f>
        <v>0</v>
      </c>
      <c r="G9" s="21">
        <f>SUM(G6:G7)</f>
        <v>22702</v>
      </c>
      <c r="H9" s="21">
        <f>SUM(H6:H7)</f>
        <v>318</v>
      </c>
      <c r="I9" s="21">
        <f>SUM(I6:I7)</f>
        <v>6</v>
      </c>
      <c r="J9" s="21">
        <f>SUM(J6:J7)</f>
        <v>324</v>
      </c>
      <c r="K9" s="22">
        <f>IFERROR(J9/G9,"-")</f>
        <v>0.014271870319796</v>
      </c>
      <c r="L9" s="33">
        <f>SUM(L6:L7)</f>
        <v>12</v>
      </c>
      <c r="M9" s="33">
        <f>SUM(M6:M7)</f>
        <v>78</v>
      </c>
      <c r="N9" s="22">
        <f>IFERROR(L9/J9,"-")</f>
        <v>0.037037037037037</v>
      </c>
      <c r="O9" s="23">
        <f>IFERROR(D9/J9,"-")</f>
        <v>1148.1604938272</v>
      </c>
      <c r="P9" s="24">
        <f>SUM(P6:P7)</f>
        <v>36</v>
      </c>
      <c r="Q9" s="22">
        <f>IFERROR(P9/J9,"-")</f>
        <v>0.11111111111111</v>
      </c>
      <c r="R9" s="25">
        <f>SUM(R6:R7)</f>
        <v>371100</v>
      </c>
      <c r="S9" s="25">
        <f>IFERROR(R9/J9,"-")</f>
        <v>1145.3703703704</v>
      </c>
      <c r="T9" s="25">
        <f>IFERROR(R9/P9,"-")</f>
        <v>10308.333333333</v>
      </c>
      <c r="U9" s="26">
        <f>SUM(U6:U7)</f>
        <v>-904</v>
      </c>
      <c r="V9" s="27">
        <f>IFERROR(R9/D9,"-")</f>
        <v>0.99756991860303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9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0.99756991860303</v>
      </c>
      <c r="B6" s="216" t="s">
        <v>57</v>
      </c>
      <c r="C6" s="216"/>
      <c r="D6" s="216"/>
      <c r="E6" s="79" t="s">
        <v>58</v>
      </c>
      <c r="F6" s="79" t="s">
        <v>59</v>
      </c>
      <c r="G6" s="202">
        <v>372004</v>
      </c>
      <c r="H6" s="80">
        <v>1249</v>
      </c>
      <c r="I6" s="80">
        <v>0</v>
      </c>
      <c r="J6" s="80">
        <v>22702</v>
      </c>
      <c r="K6" s="81">
        <v>324</v>
      </c>
      <c r="L6" s="82">
        <f>IFERROR(K6/J6,"-")</f>
        <v>0.014271870319796</v>
      </c>
      <c r="M6" s="80">
        <v>12</v>
      </c>
      <c r="N6" s="80">
        <v>78</v>
      </c>
      <c r="O6" s="82">
        <f>IFERROR(M6/(K6),"-")</f>
        <v>0.037037037037037</v>
      </c>
      <c r="P6" s="83">
        <f>IFERROR(G6/SUM(K6:K6),"-")</f>
        <v>1148.1604938272</v>
      </c>
      <c r="Q6" s="84">
        <v>36</v>
      </c>
      <c r="R6" s="82">
        <f>IF(K6=0,"-",Q6/K6)</f>
        <v>0.11111111111111</v>
      </c>
      <c r="S6" s="200">
        <v>371100</v>
      </c>
      <c r="T6" s="201">
        <f>IFERROR(S6/K6,"-")</f>
        <v>1145.3703703704</v>
      </c>
      <c r="U6" s="201">
        <f>IFERROR(S6/Q6,"-")</f>
        <v>10308.333333333</v>
      </c>
      <c r="V6" s="202">
        <f>SUM(S6:S6)-SUM(G6:G6)</f>
        <v>-904</v>
      </c>
      <c r="W6" s="86">
        <f>SUM(S6:S6)/SUM(G6:G6)</f>
        <v>0.99756991860303</v>
      </c>
      <c r="Y6" s="87"/>
      <c r="Z6" s="88">
        <f>IF(K6=0,"",IF(Y6=0,"",(Y6/K6)))</f>
        <v>0</v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>
        <v>1</v>
      </c>
      <c r="AI6" s="94">
        <f>IF(K6=0,"",IF(AH6=0,"",(AH6/K6)))</f>
        <v>0.0030864197530864</v>
      </c>
      <c r="AJ6" s="93"/>
      <c r="AK6" s="95">
        <f>IFERROR(AJ6/AH6,"-")</f>
        <v>0</v>
      </c>
      <c r="AL6" s="96"/>
      <c r="AM6" s="97">
        <f>IFERROR(AL6/AH6,"-")</f>
        <v>0</v>
      </c>
      <c r="AN6" s="98"/>
      <c r="AO6" s="98"/>
      <c r="AP6" s="98"/>
      <c r="AQ6" s="99">
        <v>1</v>
      </c>
      <c r="AR6" s="100">
        <f>IF(K6=0,"",IF(AQ6=0,"",(AQ6/K6)))</f>
        <v>0.0030864197530864</v>
      </c>
      <c r="AS6" s="99"/>
      <c r="AT6" s="101">
        <f>IFERROR(AR6/AQ6,"-")</f>
        <v>0.0030864197530864</v>
      </c>
      <c r="AU6" s="102"/>
      <c r="AV6" s="103">
        <f>IFERROR(AU6/AQ6,"-")</f>
        <v>0</v>
      </c>
      <c r="AW6" s="104"/>
      <c r="AX6" s="104"/>
      <c r="AY6" s="104"/>
      <c r="AZ6" s="105">
        <v>7</v>
      </c>
      <c r="BA6" s="106">
        <f>IF(K6=0,"",IF(AZ6=0,"",(AZ6/K6)))</f>
        <v>0.021604938271605</v>
      </c>
      <c r="BB6" s="105"/>
      <c r="BC6" s="107">
        <f>IFERROR(BB6/AZ6,"-")</f>
        <v>0</v>
      </c>
      <c r="BD6" s="108"/>
      <c r="BE6" s="109">
        <f>IFERROR(BD6/AZ6,"-")</f>
        <v>0</v>
      </c>
      <c r="BF6" s="110"/>
      <c r="BG6" s="110"/>
      <c r="BH6" s="110"/>
      <c r="BI6" s="111">
        <v>97</v>
      </c>
      <c r="BJ6" s="112">
        <f>IF(K6=0,"",IF(BI6=0,"",(BI6/K6)))</f>
        <v>0.29938271604938</v>
      </c>
      <c r="BK6" s="113">
        <v>9</v>
      </c>
      <c r="BL6" s="114">
        <f>IFERROR(BK6/BI6,"-")</f>
        <v>0.092783505154639</v>
      </c>
      <c r="BM6" s="115">
        <v>42100</v>
      </c>
      <c r="BN6" s="116">
        <f>IFERROR(BM6/BI6,"-")</f>
        <v>434.0206185567</v>
      </c>
      <c r="BO6" s="117">
        <v>7</v>
      </c>
      <c r="BP6" s="117">
        <v>2</v>
      </c>
      <c r="BQ6" s="117"/>
      <c r="BR6" s="118">
        <v>146</v>
      </c>
      <c r="BS6" s="119">
        <f>IF(K6=0,"",IF(BR6=0,"",(BR6/K6)))</f>
        <v>0.45061728395062</v>
      </c>
      <c r="BT6" s="120">
        <v>13</v>
      </c>
      <c r="BU6" s="121">
        <f>IFERROR(BT6/BR6,"-")</f>
        <v>0.089041095890411</v>
      </c>
      <c r="BV6" s="122">
        <v>98000</v>
      </c>
      <c r="BW6" s="123">
        <f>IFERROR(BV6/BR6,"-")</f>
        <v>671.23287671233</v>
      </c>
      <c r="BX6" s="124">
        <v>8</v>
      </c>
      <c r="BY6" s="124">
        <v>3</v>
      </c>
      <c r="BZ6" s="124">
        <v>2</v>
      </c>
      <c r="CA6" s="125">
        <v>72</v>
      </c>
      <c r="CB6" s="126">
        <f>IF(K6=0,"",IF(CA6=0,"",(CA6/K6)))</f>
        <v>0.22222222222222</v>
      </c>
      <c r="CC6" s="127">
        <v>14</v>
      </c>
      <c r="CD6" s="128">
        <f>IFERROR(CC6/CA6,"-")</f>
        <v>0.19444444444444</v>
      </c>
      <c r="CE6" s="129">
        <v>231000</v>
      </c>
      <c r="CF6" s="130">
        <f>IFERROR(CE6/CA6,"-")</f>
        <v>3208.3333333333</v>
      </c>
      <c r="CG6" s="131">
        <v>7</v>
      </c>
      <c r="CH6" s="131">
        <v>2</v>
      </c>
      <c r="CI6" s="131">
        <v>5</v>
      </c>
      <c r="CJ6" s="132">
        <v>36</v>
      </c>
      <c r="CK6" s="133">
        <v>371100</v>
      </c>
      <c r="CL6" s="133">
        <v>68000</v>
      </c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135"/>
      <c r="B7" s="55"/>
      <c r="C7" s="136"/>
      <c r="D7" s="137"/>
      <c r="E7" s="79"/>
      <c r="F7" s="79"/>
      <c r="G7" s="205"/>
      <c r="H7" s="138"/>
      <c r="I7" s="138"/>
      <c r="J7" s="80"/>
      <c r="K7" s="80"/>
      <c r="L7" s="139"/>
      <c r="M7" s="139"/>
      <c r="N7" s="80"/>
      <c r="O7" s="139"/>
      <c r="P7" s="85"/>
      <c r="Q7" s="85"/>
      <c r="R7" s="85"/>
      <c r="S7" s="200"/>
      <c r="T7" s="200"/>
      <c r="U7" s="200"/>
      <c r="V7" s="200"/>
      <c r="W7" s="139"/>
      <c r="X7" s="76"/>
      <c r="Y7" s="140"/>
      <c r="Z7" s="141"/>
      <c r="AA7" s="140"/>
      <c r="AB7" s="142"/>
      <c r="AC7" s="143"/>
      <c r="AD7" s="144"/>
      <c r="AE7" s="145"/>
      <c r="AF7" s="145"/>
      <c r="AG7" s="145"/>
      <c r="AH7" s="140"/>
      <c r="AI7" s="141"/>
      <c r="AJ7" s="140"/>
      <c r="AK7" s="142"/>
      <c r="AL7" s="143"/>
      <c r="AM7" s="144"/>
      <c r="AN7" s="145"/>
      <c r="AO7" s="145"/>
      <c r="AP7" s="145"/>
      <c r="AQ7" s="140"/>
      <c r="AR7" s="141"/>
      <c r="AS7" s="140"/>
      <c r="AT7" s="142"/>
      <c r="AU7" s="143"/>
      <c r="AV7" s="144"/>
      <c r="AW7" s="145"/>
      <c r="AX7" s="145"/>
      <c r="AY7" s="145"/>
      <c r="AZ7" s="140"/>
      <c r="BA7" s="141"/>
      <c r="BB7" s="140"/>
      <c r="BC7" s="142"/>
      <c r="BD7" s="143"/>
      <c r="BE7" s="144"/>
      <c r="BF7" s="145"/>
      <c r="BG7" s="145"/>
      <c r="BH7" s="145"/>
      <c r="BI7" s="77"/>
      <c r="BJ7" s="146"/>
      <c r="BK7" s="140"/>
      <c r="BL7" s="142"/>
      <c r="BM7" s="143"/>
      <c r="BN7" s="144"/>
      <c r="BO7" s="145"/>
      <c r="BP7" s="145"/>
      <c r="BQ7" s="145"/>
      <c r="BR7" s="77"/>
      <c r="BS7" s="146"/>
      <c r="BT7" s="140"/>
      <c r="BU7" s="142"/>
      <c r="BV7" s="143"/>
      <c r="BW7" s="144"/>
      <c r="BX7" s="145"/>
      <c r="BY7" s="145"/>
      <c r="BZ7" s="145"/>
      <c r="CA7" s="77"/>
      <c r="CB7" s="146"/>
      <c r="CC7" s="140"/>
      <c r="CD7" s="142"/>
      <c r="CE7" s="143"/>
      <c r="CF7" s="144"/>
      <c r="CG7" s="145"/>
      <c r="CH7" s="145"/>
      <c r="CI7" s="145"/>
      <c r="CJ7" s="147"/>
      <c r="CK7" s="143"/>
      <c r="CL7" s="143"/>
      <c r="CM7" s="143"/>
      <c r="CN7" s="148"/>
    </row>
    <row r="8" spans="1:94">
      <c r="A8" s="135"/>
      <c r="B8" s="149"/>
      <c r="C8" s="80"/>
      <c r="D8" s="80"/>
      <c r="E8" s="150"/>
      <c r="F8" s="151"/>
      <c r="G8" s="206"/>
      <c r="H8" s="138"/>
      <c r="I8" s="138"/>
      <c r="J8" s="80"/>
      <c r="K8" s="80"/>
      <c r="L8" s="139"/>
      <c r="M8" s="139"/>
      <c r="N8" s="80"/>
      <c r="O8" s="139"/>
      <c r="P8" s="85"/>
      <c r="Q8" s="85"/>
      <c r="R8" s="85"/>
      <c r="S8" s="200"/>
      <c r="T8" s="200"/>
      <c r="U8" s="200"/>
      <c r="V8" s="200"/>
      <c r="W8" s="139"/>
      <c r="X8" s="152"/>
      <c r="Y8" s="140"/>
      <c r="Z8" s="141"/>
      <c r="AA8" s="140"/>
      <c r="AB8" s="142"/>
      <c r="AC8" s="143"/>
      <c r="AD8" s="144"/>
      <c r="AE8" s="145"/>
      <c r="AF8" s="145"/>
      <c r="AG8" s="145"/>
      <c r="AH8" s="140"/>
      <c r="AI8" s="141"/>
      <c r="AJ8" s="140"/>
      <c r="AK8" s="142"/>
      <c r="AL8" s="143"/>
      <c r="AM8" s="144"/>
      <c r="AN8" s="145"/>
      <c r="AO8" s="145"/>
      <c r="AP8" s="145"/>
      <c r="AQ8" s="140"/>
      <c r="AR8" s="141"/>
      <c r="AS8" s="140"/>
      <c r="AT8" s="142"/>
      <c r="AU8" s="143"/>
      <c r="AV8" s="144"/>
      <c r="AW8" s="145"/>
      <c r="AX8" s="145"/>
      <c r="AY8" s="145"/>
      <c r="AZ8" s="140"/>
      <c r="BA8" s="141"/>
      <c r="BB8" s="140"/>
      <c r="BC8" s="142"/>
      <c r="BD8" s="143"/>
      <c r="BE8" s="144"/>
      <c r="BF8" s="145"/>
      <c r="BG8" s="145"/>
      <c r="BH8" s="145"/>
      <c r="BI8" s="77"/>
      <c r="BJ8" s="146"/>
      <c r="BK8" s="140"/>
      <c r="BL8" s="142"/>
      <c r="BM8" s="143"/>
      <c r="BN8" s="144"/>
      <c r="BO8" s="145"/>
      <c r="BP8" s="145"/>
      <c r="BQ8" s="145"/>
      <c r="BR8" s="77"/>
      <c r="BS8" s="146"/>
      <c r="BT8" s="140"/>
      <c r="BU8" s="142"/>
      <c r="BV8" s="143"/>
      <c r="BW8" s="144"/>
      <c r="BX8" s="145"/>
      <c r="BY8" s="145"/>
      <c r="BZ8" s="145"/>
      <c r="CA8" s="77"/>
      <c r="CB8" s="146"/>
      <c r="CC8" s="140"/>
      <c r="CD8" s="142"/>
      <c r="CE8" s="143"/>
      <c r="CF8" s="144"/>
      <c r="CG8" s="145"/>
      <c r="CH8" s="145"/>
      <c r="CI8" s="145"/>
      <c r="CJ8" s="147"/>
      <c r="CK8" s="143"/>
      <c r="CL8" s="143"/>
      <c r="CM8" s="143"/>
      <c r="CN8" s="148"/>
    </row>
    <row r="9" spans="1:94">
      <c r="A9" s="70">
        <f>W9</f>
        <v>0.99756991860303</v>
      </c>
      <c r="B9" s="153"/>
      <c r="C9" s="153"/>
      <c r="D9" s="153"/>
      <c r="E9" s="154" t="s">
        <v>60</v>
      </c>
      <c r="F9" s="154"/>
      <c r="G9" s="203">
        <f>SUM(G6:G8)</f>
        <v>372004</v>
      </c>
      <c r="H9" s="153">
        <f>SUM(H6:H8)</f>
        <v>1249</v>
      </c>
      <c r="I9" s="153">
        <f>SUM(I6:I8)</f>
        <v>0</v>
      </c>
      <c r="J9" s="153">
        <f>SUM(J6:J8)</f>
        <v>22702</v>
      </c>
      <c r="K9" s="153">
        <f>SUM(K6:K8)</f>
        <v>324</v>
      </c>
      <c r="L9" s="155">
        <f>IFERROR(K9/J9,"-")</f>
        <v>0.014271870319796</v>
      </c>
      <c r="M9" s="156">
        <f>SUM(M6:M8)</f>
        <v>12</v>
      </c>
      <c r="N9" s="156">
        <f>SUM(N6:N8)</f>
        <v>78</v>
      </c>
      <c r="O9" s="155">
        <f>IFERROR(M9/K9,"-")</f>
        <v>0.037037037037037</v>
      </c>
      <c r="P9" s="157">
        <f>IFERROR(G9/K9,"-")</f>
        <v>1148.1604938272</v>
      </c>
      <c r="Q9" s="158">
        <f>SUM(Q6:Q8)</f>
        <v>36</v>
      </c>
      <c r="R9" s="155">
        <f>IFERROR(Q9/K9,"-")</f>
        <v>0.11111111111111</v>
      </c>
      <c r="S9" s="203">
        <f>SUM(S6:S8)</f>
        <v>371100</v>
      </c>
      <c r="T9" s="203">
        <f>IFERROR(S9/K9,"-")</f>
        <v>1145.3703703704</v>
      </c>
      <c r="U9" s="203">
        <f>IFERROR(S9/Q9,"-")</f>
        <v>10308.333333333</v>
      </c>
      <c r="V9" s="203">
        <f>S9-G9</f>
        <v>-904</v>
      </c>
      <c r="W9" s="159">
        <f>S9/G9</f>
        <v>0.99756991860303</v>
      </c>
      <c r="X9" s="160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161"/>
      <c r="BS9" s="161"/>
      <c r="BT9" s="161"/>
      <c r="BU9" s="161"/>
      <c r="BV9" s="161"/>
      <c r="BW9" s="161"/>
      <c r="BX9" s="161"/>
      <c r="BY9" s="161"/>
      <c r="BZ9" s="161"/>
      <c r="CA9" s="161"/>
      <c r="CB9" s="161"/>
      <c r="CC9" s="161"/>
      <c r="CD9" s="161"/>
      <c r="CE9" s="161"/>
      <c r="CF9" s="161"/>
      <c r="CG9" s="161"/>
      <c r="CH9" s="161"/>
      <c r="CI9" s="161"/>
      <c r="CJ9" s="161"/>
      <c r="CK9" s="161"/>
      <c r="CL9" s="161"/>
      <c r="CM9" s="161"/>
      <c r="CN9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