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<sst xmlns="http://schemas.openxmlformats.org/spreadsheetml/2006/main" uniqueCount="84">
  <si>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</si>
  <si>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</si>
  <si>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</si>
  <si>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</si>
  <si>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</si>
  <si>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</si>
  <si>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</si>
  <si>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</si>
  <si>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</si>
  <si>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</si>
  <si>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</si>
  <si>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</si>
  <si>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</si>
  <si>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</si>
  <si>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</si>
  <si>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</si>
  <si>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</si>
  <si>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</si>
  <si>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</si>
  <si>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</si>
  <si>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</si>
  <si>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</si>
  <si>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</si>
  <si>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</si>
  <si>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</si>
  <si>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</si>
  <si>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</si>
  <si>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</si>
  <si>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</si>
  <si>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</si>
  <si>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</si>
  <si>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</si>
  <si>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</si>
  <si>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</si>
  <si>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</si>
  <si>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</si>
  <si>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</si>
  <si>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</si>
  <si>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</si>
  <si>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</si>
  <si>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</si>
  <si>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</si>
  <si>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</si>
  <si>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</si>
  <si>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</si>
  <si>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</si>
  <si>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</si>
  <si>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</si>
  <si>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</si>
  <si>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</si>
  <si>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</si>
  <si>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</si>
  <si>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</si>
  <si>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</si>
  <si>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</si>
  <si>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</si>
  <si>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</si>
  <si>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</si>
  <si>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</si>
  <si>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</si>
  <si>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</si>
  <si>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</si>
  <si>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</si>
  <si>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</si>
  <si>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2/1～2/28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</si>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</sst>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</v>
      </c>
      <c r="I6" s="44">
        <v>0</v>
      </c>
      <c r="J6" s="47">
        <f>H6+I6</f>
        <v>2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8248799</v>
      </c>
      <c r="E7" s="36">
        <v>0</v>
      </c>
      <c r="F7" s="36">
        <v>0</v>
      </c>
      <c r="G7" s="36">
        <v>405449</v>
      </c>
      <c r="H7" s="43">
        <v>2689</v>
      </c>
      <c r="I7" s="44">
        <v>89</v>
      </c>
      <c r="J7" s="47">
        <f>H7+I7</f>
        <v>2778</v>
      </c>
      <c r="K7" s="37">
        <f>IFERROR(J7/G7,"-")</f>
        <v>0.0068516632178153</v>
      </c>
      <c r="L7" s="36">
        <v>74</v>
      </c>
      <c r="M7" s="36">
        <v>1269</v>
      </c>
      <c r="N7" s="37">
        <f>IFERROR(L7/J7,"-")</f>
        <v>0.026637868970482</v>
      </c>
      <c r="O7" s="38">
        <f>IFERROR(D7/J7,"-")</f>
        <v>2969.3300935925</v>
      </c>
      <c r="P7" s="39">
        <v>272</v>
      </c>
      <c r="Q7" s="37">
        <f>IFERROR(P7/J7,"-")</f>
        <v>0.097912167026638</v>
      </c>
      <c r="R7" s="219">
        <v>12912000</v>
      </c>
      <c r="S7" s="220">
        <f>IFERROR(R7/J7,"-")</f>
        <v>4647.9481641469</v>
      </c>
      <c r="T7" s="220">
        <f>IFERROR(R7/P7,"-")</f>
        <v>47470.588235294</v>
      </c>
      <c r="U7" s="214">
        <f>IFERROR(R7-D7,"-")</f>
        <v>4663201</v>
      </c>
      <c r="V7" s="40">
        <f>R7/D7</f>
        <v>1.5653187815584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30</v>
      </c>
      <c r="I8" s="44">
        <v>9</v>
      </c>
      <c r="J8" s="47">
        <f>H8+I8</f>
        <v>39</v>
      </c>
      <c r="K8" s="37" t="str">
        <f>IFERROR(J8/G8,"-")</f>
        <v>-</v>
      </c>
      <c r="L8" s="36">
        <v>0</v>
      </c>
      <c r="M8" s="36">
        <v>10</v>
      </c>
      <c r="N8" s="37">
        <f>IFERROR(L8/J8,"-")</f>
        <v>0</v>
      </c>
      <c r="O8" s="38">
        <f>IFERROR(D8/J8,"-")</f>
        <v>0</v>
      </c>
      <c r="P8" s="39">
        <v>3</v>
      </c>
      <c r="Q8" s="37">
        <f>IFERROR(P8/J8,"-")</f>
        <v>0.076923076923077</v>
      </c>
      <c r="R8" s="219">
        <v>248600</v>
      </c>
      <c r="S8" s="220">
        <f>IFERROR(R8/J8,"-")</f>
        <v>6374.358974359</v>
      </c>
      <c r="T8" s="220">
        <f>IFERROR(R8/P8,"-")</f>
        <v>82866.666666667</v>
      </c>
      <c r="U8" s="214">
        <f>IFERROR(R8-D8,"-")</f>
        <v>248600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8248799</v>
      </c>
      <c r="E11" s="21">
        <f>SUM(E6:E9)</f>
        <v>0</v>
      </c>
      <c r="F11" s="21">
        <f>SUM(F6:F9)</f>
        <v>0</v>
      </c>
      <c r="G11" s="21">
        <f>SUM(G6:G9)</f>
        <v>405449</v>
      </c>
      <c r="H11" s="21">
        <f>SUM(H6:H9)</f>
        <v>2721</v>
      </c>
      <c r="I11" s="21">
        <f>SUM(I6:I9)</f>
        <v>98</v>
      </c>
      <c r="J11" s="21">
        <f>SUM(J6:J9)</f>
        <v>2819</v>
      </c>
      <c r="K11" s="22">
        <f>IFERROR(J11/G11,"-")</f>
        <v>0.0069527856771135</v>
      </c>
      <c r="L11" s="33">
        <f>SUM(L6:L9)</f>
        <v>74</v>
      </c>
      <c r="M11" s="33">
        <f>SUM(M6:M9)</f>
        <v>1281</v>
      </c>
      <c r="N11" s="22">
        <f>IFERROR(L11/J11,"-")</f>
        <v>0.026250443419652</v>
      </c>
      <c r="O11" s="23">
        <f>IFERROR(D11/J11,"-")</f>
        <v>2926.1436679674</v>
      </c>
      <c r="P11" s="24">
        <f>SUM(P6:P9)</f>
        <v>275</v>
      </c>
      <c r="Q11" s="22">
        <f>IFERROR(P11/J11,"-")</f>
        <v>0.097552323518978</v>
      </c>
      <c r="R11" s="25">
        <f>SUM(R6:R9)</f>
        <v>13160600</v>
      </c>
      <c r="S11" s="25">
        <f>IFERROR(R11/J11,"-")</f>
        <v>4668.5349414686</v>
      </c>
      <c r="T11" s="25">
        <f>IFERROR(R11/P11,"-")</f>
        <v>47856.727272727</v>
      </c>
      <c r="U11" s="26">
        <f>SUM(U6:U9)</f>
        <v>4911801</v>
      </c>
      <c r="V11" s="27">
        <f>IFERROR(R11/D11,"-")</f>
        <v>1.5954565022132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</v>
      </c>
      <c r="M6" s="82">
        <v>2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1</v>
      </c>
      <c r="BU6" s="120">
        <f>IF(L6=0,"",IF(BT6=0,"",(BT6/L6)))</f>
        <v>0.5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</v>
      </c>
      <c r="M9" s="154">
        <f>SUM(M6:M8)</f>
        <v>2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1.499664212909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7756403</v>
      </c>
      <c r="H6" s="80">
        <v>0</v>
      </c>
      <c r="I6" s="80">
        <v>0</v>
      </c>
      <c r="J6" s="80">
        <v>394211</v>
      </c>
      <c r="K6" s="81">
        <v>2568</v>
      </c>
      <c r="L6" s="83">
        <f>IFERROR(K6/J6,"-")</f>
        <v>0.0065142778867155</v>
      </c>
      <c r="M6" s="80">
        <v>71</v>
      </c>
      <c r="N6" s="80">
        <v>1181</v>
      </c>
      <c r="O6" s="83">
        <f>IFERROR(M6/(K6),"-")</f>
        <v>0.027647975077882</v>
      </c>
      <c r="P6" s="84">
        <f>IFERROR(G6/SUM(K6:K6),"-")</f>
        <v>3020.406152648</v>
      </c>
      <c r="Q6" s="85">
        <v>251</v>
      </c>
      <c r="R6" s="83">
        <f>IF(K6=0,"-",Q6/K6)</f>
        <v>0.097741433021807</v>
      </c>
      <c r="S6" s="206">
        <v>11632000</v>
      </c>
      <c r="T6" s="207">
        <f>IFERROR(S6/K6,"-")</f>
        <v>4529.5950155763</v>
      </c>
      <c r="U6" s="207">
        <f>IFERROR(S6/Q6,"-")</f>
        <v>46342.629482072</v>
      </c>
      <c r="V6" s="208">
        <f>SUM(S6:S6)-SUM(G6:G6)</f>
        <v>3875597</v>
      </c>
      <c r="W6" s="87">
        <f>SUM(S6:S6)/SUM(G6:G6)</f>
        <v>1.499664212909</v>
      </c>
      <c r="Y6" s="88">
        <v>7</v>
      </c>
      <c r="Z6" s="89">
        <f>IF(K6=0,"",IF(Y6=0,"",(Y6/K6)))</f>
        <v>0.0027258566978193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63</v>
      </c>
      <c r="AI6" s="95">
        <f>IF(K6=0,"",IF(AH6=0,"",(AH6/K6)))</f>
        <v>0.024532710280374</v>
      </c>
      <c r="AJ6" s="94">
        <v>1</v>
      </c>
      <c r="AK6" s="96">
        <f>IFERROR(AJ6/AH6,"-")</f>
        <v>0.015873015873016</v>
      </c>
      <c r="AL6" s="97">
        <v>5000</v>
      </c>
      <c r="AM6" s="98">
        <f>IFERROR(AL6/AH6,"-")</f>
        <v>79.365079365079</v>
      </c>
      <c r="AN6" s="99">
        <v>1</v>
      </c>
      <c r="AO6" s="99"/>
      <c r="AP6" s="99"/>
      <c r="AQ6" s="100">
        <v>138</v>
      </c>
      <c r="AR6" s="101">
        <f>IF(K6=0,"",IF(AQ6=0,"",(AQ6/K6)))</f>
        <v>0.053738317757009</v>
      </c>
      <c r="AS6" s="100">
        <v>9</v>
      </c>
      <c r="AT6" s="102">
        <f>IFERROR(AR6/AQ6,"-")</f>
        <v>0.00038940809968847</v>
      </c>
      <c r="AU6" s="103">
        <v>68000</v>
      </c>
      <c r="AV6" s="104">
        <f>IFERROR(AU6/AQ6,"-")</f>
        <v>492.75362318841</v>
      </c>
      <c r="AW6" s="105">
        <v>4</v>
      </c>
      <c r="AX6" s="105">
        <v>4</v>
      </c>
      <c r="AY6" s="105">
        <v>1</v>
      </c>
      <c r="AZ6" s="106">
        <v>1134</v>
      </c>
      <c r="BA6" s="107">
        <f>IF(K6=0,"",IF(AZ6=0,"",(AZ6/K6)))</f>
        <v>0.44158878504673</v>
      </c>
      <c r="BB6" s="106">
        <v>73</v>
      </c>
      <c r="BC6" s="108">
        <f>IFERROR(BB6/AZ6,"-")</f>
        <v>0.064373897707231</v>
      </c>
      <c r="BD6" s="109">
        <v>2348000</v>
      </c>
      <c r="BE6" s="110">
        <f>IFERROR(BD6/AZ6,"-")</f>
        <v>2070.5467372134</v>
      </c>
      <c r="BF6" s="111">
        <v>31</v>
      </c>
      <c r="BG6" s="111">
        <v>19</v>
      </c>
      <c r="BH6" s="111">
        <v>23</v>
      </c>
      <c r="BI6" s="112">
        <v>826</v>
      </c>
      <c r="BJ6" s="113">
        <f>IF(K6=0,"",IF(BI6=0,"",(BI6/K6)))</f>
        <v>0.32165109034268</v>
      </c>
      <c r="BK6" s="114">
        <v>90</v>
      </c>
      <c r="BL6" s="115">
        <f>IFERROR(BK6/BI6,"-")</f>
        <v>0.1089588377724</v>
      </c>
      <c r="BM6" s="116">
        <v>3722000</v>
      </c>
      <c r="BN6" s="117">
        <f>IFERROR(BM6/BI6,"-")</f>
        <v>4506.0532687651</v>
      </c>
      <c r="BO6" s="118">
        <v>40</v>
      </c>
      <c r="BP6" s="118">
        <v>18</v>
      </c>
      <c r="BQ6" s="118">
        <v>32</v>
      </c>
      <c r="BR6" s="119">
        <v>344</v>
      </c>
      <c r="BS6" s="120">
        <f>IF(K6=0,"",IF(BR6=0,"",(BR6/K6)))</f>
        <v>0.13395638629283</v>
      </c>
      <c r="BT6" s="121">
        <v>68</v>
      </c>
      <c r="BU6" s="122">
        <f>IFERROR(BT6/BR6,"-")</f>
        <v>0.19767441860465</v>
      </c>
      <c r="BV6" s="123">
        <v>5193000</v>
      </c>
      <c r="BW6" s="124">
        <f>IFERROR(BV6/BR6,"-")</f>
        <v>15095.930232558</v>
      </c>
      <c r="BX6" s="125">
        <v>18</v>
      </c>
      <c r="BY6" s="125">
        <v>10</v>
      </c>
      <c r="BZ6" s="125">
        <v>40</v>
      </c>
      <c r="CA6" s="126">
        <v>56</v>
      </c>
      <c r="CB6" s="127">
        <f>IF(K6=0,"",IF(CA6=0,"",(CA6/K6)))</f>
        <v>0.021806853582555</v>
      </c>
      <c r="CC6" s="128">
        <v>10</v>
      </c>
      <c r="CD6" s="129">
        <f>IFERROR(CC6/CA6,"-")</f>
        <v>0.17857142857143</v>
      </c>
      <c r="CE6" s="130">
        <v>296000</v>
      </c>
      <c r="CF6" s="131">
        <f>IFERROR(CE6/CA6,"-")</f>
        <v>5285.7142857143</v>
      </c>
      <c r="CG6" s="132">
        <v>2</v>
      </c>
      <c r="CH6" s="132">
        <v>3</v>
      </c>
      <c r="CI6" s="132">
        <v>5</v>
      </c>
      <c r="CJ6" s="133">
        <v>251</v>
      </c>
      <c r="CK6" s="134">
        <v>11632000</v>
      </c>
      <c r="CL6" s="134">
        <v>1097000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2.599533708641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492396</v>
      </c>
      <c r="H8" s="80">
        <v>0</v>
      </c>
      <c r="I8" s="80">
        <v>0</v>
      </c>
      <c r="J8" s="80">
        <v>11238</v>
      </c>
      <c r="K8" s="81">
        <v>210</v>
      </c>
      <c r="L8" s="83">
        <f>IFERROR(K8/J8,"-")</f>
        <v>0.018686599038975</v>
      </c>
      <c r="M8" s="80">
        <v>3</v>
      </c>
      <c r="N8" s="80">
        <v>88</v>
      </c>
      <c r="O8" s="83">
        <f>IFERROR(M8/(K8),"-")</f>
        <v>0.014285714285714</v>
      </c>
      <c r="P8" s="84">
        <f>IFERROR(G8/SUM(K8:K8),"-")</f>
        <v>2344.7428571429</v>
      </c>
      <c r="Q8" s="85">
        <v>21</v>
      </c>
      <c r="R8" s="83">
        <f>IF(K8=0,"-",Q8/K8)</f>
        <v>0.1</v>
      </c>
      <c r="S8" s="206">
        <v>1280000</v>
      </c>
      <c r="T8" s="207">
        <f>IFERROR(S8/K8,"-")</f>
        <v>6095.2380952381</v>
      </c>
      <c r="U8" s="207">
        <f>IFERROR(S8/Q8,"-")</f>
        <v>60952.380952381</v>
      </c>
      <c r="V8" s="208">
        <f>SUM(S8:S8)-SUM(G8:G8)</f>
        <v>787604</v>
      </c>
      <c r="W8" s="87">
        <f>SUM(S8:S8)/SUM(G8:G8)</f>
        <v>2.599533708641</v>
      </c>
      <c r="Y8" s="88">
        <v>9</v>
      </c>
      <c r="Z8" s="89">
        <f>IF(K8=0,"",IF(Y8=0,"",(Y8/K8)))</f>
        <v>0.042857142857143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26</v>
      </c>
      <c r="AI8" s="95">
        <f>IF(K8=0,"",IF(AH8=0,"",(AH8/K8)))</f>
        <v>0.12380952380952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20</v>
      </c>
      <c r="AR8" s="101">
        <f>IF(K8=0,"",IF(AQ8=0,"",(AQ8/K8)))</f>
        <v>0.095238095238095</v>
      </c>
      <c r="AS8" s="100">
        <v>3</v>
      </c>
      <c r="AT8" s="102">
        <f>IFERROR(AR8/AQ8,"-")</f>
        <v>0.0047619047619048</v>
      </c>
      <c r="AU8" s="103">
        <v>39000</v>
      </c>
      <c r="AV8" s="104">
        <f>IFERROR(AU8/AQ8,"-")</f>
        <v>1950</v>
      </c>
      <c r="AW8" s="105">
        <v>1</v>
      </c>
      <c r="AX8" s="105">
        <v>1</v>
      </c>
      <c r="AY8" s="105">
        <v>1</v>
      </c>
      <c r="AZ8" s="106">
        <v>34</v>
      </c>
      <c r="BA8" s="107">
        <f>IF(K8=0,"",IF(AZ8=0,"",(AZ8/K8)))</f>
        <v>0.16190476190476</v>
      </c>
      <c r="BB8" s="106">
        <v>1</v>
      </c>
      <c r="BC8" s="108">
        <f>IFERROR(BB8/AZ8,"-")</f>
        <v>0.029411764705882</v>
      </c>
      <c r="BD8" s="109">
        <v>2000</v>
      </c>
      <c r="BE8" s="110">
        <f>IFERROR(BD8/AZ8,"-")</f>
        <v>58.823529411765</v>
      </c>
      <c r="BF8" s="111">
        <v>1</v>
      </c>
      <c r="BG8" s="111"/>
      <c r="BH8" s="111"/>
      <c r="BI8" s="112">
        <v>70</v>
      </c>
      <c r="BJ8" s="113">
        <f>IF(K8=0,"",IF(BI8=0,"",(BI8/K8)))</f>
        <v>0.33333333333333</v>
      </c>
      <c r="BK8" s="114">
        <v>6</v>
      </c>
      <c r="BL8" s="115">
        <f>IFERROR(BK8/BI8,"-")</f>
        <v>0.085714285714286</v>
      </c>
      <c r="BM8" s="116">
        <v>386000</v>
      </c>
      <c r="BN8" s="117">
        <f>IFERROR(BM8/BI8,"-")</f>
        <v>5514.2857142857</v>
      </c>
      <c r="BO8" s="118">
        <v>2</v>
      </c>
      <c r="BP8" s="118"/>
      <c r="BQ8" s="118">
        <v>4</v>
      </c>
      <c r="BR8" s="119">
        <v>40</v>
      </c>
      <c r="BS8" s="120">
        <f>IF(K8=0,"",IF(BR8=0,"",(BR8/K8)))</f>
        <v>0.19047619047619</v>
      </c>
      <c r="BT8" s="121">
        <v>7</v>
      </c>
      <c r="BU8" s="122">
        <f>IFERROR(BT8/BR8,"-")</f>
        <v>0.175</v>
      </c>
      <c r="BV8" s="123">
        <v>163000</v>
      </c>
      <c r="BW8" s="124">
        <f>IFERROR(BV8/BR8,"-")</f>
        <v>4075</v>
      </c>
      <c r="BX8" s="125">
        <v>1</v>
      </c>
      <c r="BY8" s="125">
        <v>1</v>
      </c>
      <c r="BZ8" s="125">
        <v>5</v>
      </c>
      <c r="CA8" s="126">
        <v>11</v>
      </c>
      <c r="CB8" s="127">
        <f>IF(K8=0,"",IF(CA8=0,"",(CA8/K8)))</f>
        <v>0.052380952380952</v>
      </c>
      <c r="CC8" s="128">
        <v>4</v>
      </c>
      <c r="CD8" s="129">
        <f>IFERROR(CC8/CA8,"-")</f>
        <v>0.36363636363636</v>
      </c>
      <c r="CE8" s="130">
        <v>690000</v>
      </c>
      <c r="CF8" s="131">
        <f>IFERROR(CE8/CA8,"-")</f>
        <v>62727.272727273</v>
      </c>
      <c r="CG8" s="132">
        <v>1</v>
      </c>
      <c r="CH8" s="132"/>
      <c r="CI8" s="132">
        <v>3</v>
      </c>
      <c r="CJ8" s="133">
        <v>21</v>
      </c>
      <c r="CK8" s="134">
        <v>1280000</v>
      </c>
      <c r="CL8" s="134">
        <v>630000</v>
      </c>
      <c r="CM8" s="134">
        <v>3000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1.5653187815584</v>
      </c>
      <c r="B11" s="154"/>
      <c r="C11" s="154"/>
      <c r="D11" s="154"/>
      <c r="E11" s="155" t="s">
        <v>75</v>
      </c>
      <c r="F11" s="155"/>
      <c r="G11" s="209">
        <f>SUM(G6:G10)</f>
        <v>8248799</v>
      </c>
      <c r="H11" s="154">
        <f>SUM(H6:H10)</f>
        <v>0</v>
      </c>
      <c r="I11" s="154">
        <f>SUM(I6:I10)</f>
        <v>0</v>
      </c>
      <c r="J11" s="154">
        <f>SUM(J6:J10)</f>
        <v>405449</v>
      </c>
      <c r="K11" s="154">
        <f>SUM(K6:K10)</f>
        <v>2778</v>
      </c>
      <c r="L11" s="156">
        <f>IFERROR(K11/J11,"-")</f>
        <v>0.0068516632178153</v>
      </c>
      <c r="M11" s="157">
        <f>SUM(M6:M10)</f>
        <v>74</v>
      </c>
      <c r="N11" s="157">
        <f>SUM(N6:N10)</f>
        <v>1269</v>
      </c>
      <c r="O11" s="156">
        <f>IFERROR(M11/K11,"-")</f>
        <v>0.026637868970482</v>
      </c>
      <c r="P11" s="158">
        <f>IFERROR(G11/K11,"-")</f>
        <v>2969.3300935925</v>
      </c>
      <c r="Q11" s="159">
        <f>SUM(Q6:Q10)</f>
        <v>272</v>
      </c>
      <c r="R11" s="156">
        <f>IFERROR(Q11/K11,"-")</f>
        <v>0.097912167026638</v>
      </c>
      <c r="S11" s="209">
        <f>SUM(S6:S10)</f>
        <v>12912000</v>
      </c>
      <c r="T11" s="209">
        <f>IFERROR(S11/K11,"-")</f>
        <v>4647.9481641469</v>
      </c>
      <c r="U11" s="209">
        <f>IFERROR(S11/Q11,"-")</f>
        <v>47470.588235294</v>
      </c>
      <c r="V11" s="209">
        <f>S11-G11</f>
        <v>4663201</v>
      </c>
      <c r="W11" s="160">
        <f>S11/G11</f>
        <v>1.5653187815584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4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0.25</v>
      </c>
      <c r="S6" s="206">
        <v>4200</v>
      </c>
      <c r="T6" s="207">
        <f>IFERROR(S6/K6,"-")</f>
        <v>1050</v>
      </c>
      <c r="U6" s="207">
        <f>IFERROR(S6/Q6,"-")</f>
        <v>4200</v>
      </c>
      <c r="V6" s="208">
        <f>SUM(S6:S6)-SUM(G6:G6)</f>
        <v>4200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0.25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0.25</v>
      </c>
      <c r="AS6" s="100"/>
      <c r="AT6" s="102">
        <f>IFERROR(AR6/AQ6,"-")</f>
        <v>0.25</v>
      </c>
      <c r="AU6" s="103"/>
      <c r="AV6" s="104">
        <f>IFERROR(AU6/AQ6,"-")</f>
        <v>0</v>
      </c>
      <c r="AW6" s="105"/>
      <c r="AX6" s="105"/>
      <c r="AY6" s="105"/>
      <c r="AZ6" s="106">
        <v>2</v>
      </c>
      <c r="BA6" s="107">
        <f>IF(K6=0,"",IF(AZ6=0,"",(AZ6/K6)))</f>
        <v>0.5</v>
      </c>
      <c r="BB6" s="106">
        <v>1</v>
      </c>
      <c r="BC6" s="108">
        <f>IFERROR(BB6/AZ6,"-")</f>
        <v>0.5</v>
      </c>
      <c r="BD6" s="109">
        <v>4200</v>
      </c>
      <c r="BE6" s="110">
        <f>IFERROR(BD6/AZ6,"-")</f>
        <v>2100</v>
      </c>
      <c r="BF6" s="111"/>
      <c r="BG6" s="111">
        <v>1</v>
      </c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4200</v>
      </c>
      <c r="CL6" s="134">
        <v>4200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35</v>
      </c>
      <c r="L7" s="83" t="str">
        <f>IFERROR(K7/J7,"-")</f>
        <v>-</v>
      </c>
      <c r="M7" s="80">
        <v>0</v>
      </c>
      <c r="N7" s="80">
        <v>9</v>
      </c>
      <c r="O7" s="83">
        <f>IFERROR(M7/(K7),"-")</f>
        <v>0</v>
      </c>
      <c r="P7" s="84">
        <f>IFERROR(G7/SUM(K7:K7),"-")</f>
        <v>0</v>
      </c>
      <c r="Q7" s="85">
        <v>2</v>
      </c>
      <c r="R7" s="83">
        <f>IF(K7=0,"-",Q7/K7)</f>
        <v>0.057142857142857</v>
      </c>
      <c r="S7" s="206">
        <v>244400</v>
      </c>
      <c r="T7" s="207">
        <f>IFERROR(S7/K7,"-")</f>
        <v>6982.8571428571</v>
      </c>
      <c r="U7" s="207">
        <f>IFERROR(S7/Q7,"-")</f>
        <v>122200</v>
      </c>
      <c r="V7" s="208">
        <f>SUM(S7:S7)-SUM(G7:G7)</f>
        <v>244400</v>
      </c>
      <c r="W7" s="87" t="str">
        <f>SUM(S7:S7)/SUM(G7:G7)</f>
        <v>0</v>
      </c>
      <c r="Y7" s="88">
        <v>10</v>
      </c>
      <c r="Z7" s="89">
        <f>IF(K7=0,"",IF(Y7=0,"",(Y7/K7)))</f>
        <v>0.28571428571429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5</v>
      </c>
      <c r="AI7" s="95">
        <f>IF(K7=0,"",IF(AH7=0,"",(AH7/K7)))</f>
        <v>0.14285714285714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0.2</v>
      </c>
      <c r="AS7" s="100">
        <v>1</v>
      </c>
      <c r="AT7" s="102">
        <f>IFERROR(AR7/AQ7,"-")</f>
        <v>0.028571428571429</v>
      </c>
      <c r="AU7" s="103">
        <v>3000</v>
      </c>
      <c r="AV7" s="104">
        <f>IFERROR(AU7/AQ7,"-")</f>
        <v>428.57142857143</v>
      </c>
      <c r="AW7" s="105">
        <v>1</v>
      </c>
      <c r="AX7" s="105"/>
      <c r="AY7" s="105"/>
      <c r="AZ7" s="106">
        <v>10</v>
      </c>
      <c r="BA7" s="107">
        <f>IF(K7=0,"",IF(AZ7=0,"",(AZ7/K7)))</f>
        <v>0.28571428571429</v>
      </c>
      <c r="BB7" s="106">
        <v>1</v>
      </c>
      <c r="BC7" s="108">
        <f>IFERROR(BB7/AZ7,"-")</f>
        <v>0.1</v>
      </c>
      <c r="BD7" s="109">
        <v>241400</v>
      </c>
      <c r="BE7" s="110">
        <f>IFERROR(BD7/AZ7,"-")</f>
        <v>24140</v>
      </c>
      <c r="BF7" s="111"/>
      <c r="BG7" s="111"/>
      <c r="BH7" s="111">
        <v>1</v>
      </c>
      <c r="BI7" s="112">
        <v>2</v>
      </c>
      <c r="BJ7" s="113">
        <f>IF(K7=0,"",IF(BI7=0,"",(BI7/K7)))</f>
        <v>0.057142857142857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0.028571428571429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2</v>
      </c>
      <c r="CK7" s="134">
        <v>244400</v>
      </c>
      <c r="CL7" s="134">
        <v>241400</v>
      </c>
      <c r="CM7" s="134"/>
      <c r="CN7" s="135" t="str">
        <f>IF(AND(CL7=0,CM7=0),"",IF(AND(CL7&lt;=100000,CM7&lt;=100000),"",IF(CL7/CK7&gt;0.7,"男高",IF(CM7/CK7&gt;0.7,"女高",""))))</f>
        <v>男高</v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39</v>
      </c>
      <c r="L10" s="156" t="str">
        <f>IFERROR(K10/J10,"-")</f>
        <v>-</v>
      </c>
      <c r="M10" s="157">
        <f>SUM(M6:M9)</f>
        <v>0</v>
      </c>
      <c r="N10" s="157">
        <f>SUM(N6:N9)</f>
        <v>10</v>
      </c>
      <c r="O10" s="156">
        <f>IFERROR(M10/K10,"-")</f>
        <v>0</v>
      </c>
      <c r="P10" s="158">
        <f>IFERROR(G10/K10,"-")</f>
        <v>0</v>
      </c>
      <c r="Q10" s="159">
        <f>SUM(Q6:Q9)</f>
        <v>3</v>
      </c>
      <c r="R10" s="156">
        <f>IFERROR(Q10/K10,"-")</f>
        <v>0.076923076923077</v>
      </c>
      <c r="S10" s="209">
        <f>SUM(S6:S9)</f>
        <v>248600</v>
      </c>
      <c r="T10" s="209">
        <f>IFERROR(S10/K10,"-")</f>
        <v>6374.358974359</v>
      </c>
      <c r="U10" s="209">
        <f>IFERROR(S10/Q10,"-")</f>
        <v>82866.666666667</v>
      </c>
      <c r="V10" s="209">
        <f>S10-G10</f>
        <v>248600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