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<sst xmlns="http://schemas.openxmlformats.org/spreadsheetml/2006/main" uniqueCount="84">
  <si>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</si>
  <si>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</si>
  <si>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</si>
  <si>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</si>
  <si>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</si>
  <si>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</si>
  <si>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</si>
  <si>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</si>
  <si>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</si>
  <si>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</si>
  <si>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</si>
  <si>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</si>
  <si>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</si>
  <si>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</si>
  <si>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</si>
  <si>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</si>
  <si>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</si>
  <si>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</si>
  <si>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</si>
  <si>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</si>
  <si>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</si>
  <si>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</si>
  <si>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</si>
  <si>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</si>
  <si>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</si>
  <si>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</si>
  <si>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</si>
  <si>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</si>
  <si>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</si>
  <si>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</si>
  <si>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</si>
  <si>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</si>
  <si>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</si>
  <si>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</si>
  <si>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</si>
  <si>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</si>
  <si>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</si>
  <si>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</si>
  <si>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</si>
  <si>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</si>
  <si>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</si>
  <si>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</si>
  <si>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</si>
  <si>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</si>
  <si>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</si>
  <si>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</si>
  <si>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</si>
  <si>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</si>
  <si>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</si>
  <si>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</si>
  <si>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</si>
  <si>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</si>
  <si>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</si>
  <si>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</si>
  <si>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</si>
  <si>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</si>
  <si>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</si>
  <si>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</si>
  <si>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</si>
  <si>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</si>
  <si>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</si>
  <si>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</si>
  <si>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</si>
  <si>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</si>
  <si>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9/1～9/30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</si>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</sst>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3</v>
      </c>
      <c r="I6" s="44">
        <v>0</v>
      </c>
      <c r="J6" s="47">
        <f>H6+I6</f>
        <v>3</v>
      </c>
      <c r="K6" s="37" t="str">
        <f>IFERROR(J6/G6,"-")</f>
        <v>-</v>
      </c>
      <c r="L6" s="36">
        <v>0</v>
      </c>
      <c r="M6" s="36">
        <v>1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10736934</v>
      </c>
      <c r="E7" s="36">
        <v>0</v>
      </c>
      <c r="F7" s="36">
        <v>0</v>
      </c>
      <c r="G7" s="36">
        <v>569101</v>
      </c>
      <c r="H7" s="43">
        <v>4768</v>
      </c>
      <c r="I7" s="44">
        <v>92</v>
      </c>
      <c r="J7" s="47">
        <f>H7+I7</f>
        <v>4860</v>
      </c>
      <c r="K7" s="37">
        <f>IFERROR(J7/G7,"-")</f>
        <v>0.0085397846779394</v>
      </c>
      <c r="L7" s="36">
        <v>149</v>
      </c>
      <c r="M7" s="36">
        <v>1954</v>
      </c>
      <c r="N7" s="37">
        <f>IFERROR(L7/J7,"-")</f>
        <v>0.030658436213992</v>
      </c>
      <c r="O7" s="38">
        <f>IFERROR(D7/J7,"-")</f>
        <v>2209.2456790123</v>
      </c>
      <c r="P7" s="39">
        <v>452</v>
      </c>
      <c r="Q7" s="37">
        <f>IFERROR(P7/J7,"-")</f>
        <v>0.093004115226337</v>
      </c>
      <c r="R7" s="219">
        <v>17798798</v>
      </c>
      <c r="S7" s="220">
        <f>IFERROR(R7/J7,"-")</f>
        <v>3662.3041152263</v>
      </c>
      <c r="T7" s="220">
        <f>IFERROR(R7/P7,"-")</f>
        <v>39377.871681416</v>
      </c>
      <c r="U7" s="214">
        <f>IFERROR(R7-D7,"-")</f>
        <v>7061864</v>
      </c>
      <c r="V7" s="40">
        <f>R7/D7</f>
        <v>1.6577169981673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37</v>
      </c>
      <c r="I8" s="44">
        <v>2</v>
      </c>
      <c r="J8" s="47">
        <f>H8+I8</f>
        <v>39</v>
      </c>
      <c r="K8" s="37" t="str">
        <f>IFERROR(J8/G8,"-")</f>
        <v>-</v>
      </c>
      <c r="L8" s="36">
        <v>0</v>
      </c>
      <c r="M8" s="36">
        <v>6</v>
      </c>
      <c r="N8" s="37">
        <f>IFERROR(L8/J8,"-")</f>
        <v>0</v>
      </c>
      <c r="O8" s="38">
        <f>IFERROR(D8/J8,"-")</f>
        <v>0</v>
      </c>
      <c r="P8" s="39">
        <v>3</v>
      </c>
      <c r="Q8" s="37">
        <f>IFERROR(P8/J8,"-")</f>
        <v>0.076923076923077</v>
      </c>
      <c r="R8" s="219">
        <v>9000</v>
      </c>
      <c r="S8" s="220">
        <f>IFERROR(R8/J8,"-")</f>
        <v>230.76923076923</v>
      </c>
      <c r="T8" s="220">
        <f>IFERROR(R8/P8,"-")</f>
        <v>3000</v>
      </c>
      <c r="U8" s="214">
        <f>IFERROR(R8-D8,"-")</f>
        <v>9000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10736934</v>
      </c>
      <c r="E11" s="21">
        <f>SUM(E6:E9)</f>
        <v>0</v>
      </c>
      <c r="F11" s="21">
        <f>SUM(F6:F9)</f>
        <v>0</v>
      </c>
      <c r="G11" s="21">
        <f>SUM(G6:G9)</f>
        <v>569101</v>
      </c>
      <c r="H11" s="21">
        <f>SUM(H6:H9)</f>
        <v>4808</v>
      </c>
      <c r="I11" s="21">
        <f>SUM(I6:I9)</f>
        <v>94</v>
      </c>
      <c r="J11" s="21">
        <f>SUM(J6:J9)</f>
        <v>4902</v>
      </c>
      <c r="K11" s="22">
        <f>IFERROR(J11/G11,"-")</f>
        <v>0.0086135852862673</v>
      </c>
      <c r="L11" s="33">
        <f>SUM(L6:L9)</f>
        <v>149</v>
      </c>
      <c r="M11" s="33">
        <f>SUM(M6:M9)</f>
        <v>1961</v>
      </c>
      <c r="N11" s="22">
        <f>IFERROR(L11/J11,"-")</f>
        <v>0.030395756833945</v>
      </c>
      <c r="O11" s="23">
        <f>IFERROR(D11/J11,"-")</f>
        <v>2190.3170134639</v>
      </c>
      <c r="P11" s="24">
        <f>SUM(P6:P9)</f>
        <v>455</v>
      </c>
      <c r="Q11" s="22">
        <f>IFERROR(P11/J11,"-")</f>
        <v>0.09281925744594</v>
      </c>
      <c r="R11" s="25">
        <f>SUM(R6:R9)</f>
        <v>17807798</v>
      </c>
      <c r="S11" s="25">
        <f>IFERROR(R11/J11,"-")</f>
        <v>3632.7617299062</v>
      </c>
      <c r="T11" s="25">
        <f>IFERROR(R11/P11,"-")</f>
        <v>39138.017582418</v>
      </c>
      <c r="U11" s="26">
        <f>SUM(U6:U9)</f>
        <v>7070864</v>
      </c>
      <c r="V11" s="27">
        <f>IFERROR(R11/D11,"-")</f>
        <v>1.6585552262871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3</v>
      </c>
      <c r="M6" s="82">
        <v>3</v>
      </c>
      <c r="N6" s="83" t="str">
        <f>IFERROR(L6/K6,"-")</f>
        <v>-</v>
      </c>
      <c r="O6" s="80">
        <v>0</v>
      </c>
      <c r="P6" s="80">
        <v>1</v>
      </c>
      <c r="Q6" s="83">
        <f>IFERROR(O6/L6,"-")</f>
        <v>0</v>
      </c>
      <c r="R6" s="84">
        <f>IFERROR(G6/SUM(L6:L6),"-")</f>
        <v>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1</v>
      </c>
      <c r="BC6" s="107">
        <f>IF(L6=0,"",IF(BB6=0,"",(BB6/L6)))</f>
        <v>0.33333333333333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/>
      <c r="BL6" s="113">
        <f>IF(L6=0,"",IF(BK6=0,"",(BK6/L6)))</f>
        <v>0</v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>
        <v>2</v>
      </c>
      <c r="BU6" s="120">
        <f>IF(L6=0,"",IF(BT6=0,"",(BT6/L6)))</f>
        <v>0.66666666666667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3</v>
      </c>
      <c r="M9" s="154">
        <f>SUM(M6:M8)</f>
        <v>3</v>
      </c>
      <c r="N9" s="156" t="str">
        <f>IFERROR(L9/K9,"-")</f>
        <v>-</v>
      </c>
      <c r="O9" s="157">
        <f>SUM(O6:O8)</f>
        <v>0</v>
      </c>
      <c r="P9" s="157">
        <f>SUM(P6:P8)</f>
        <v>1</v>
      </c>
      <c r="Q9" s="156">
        <f>IFERROR(O9/L9,"-")</f>
        <v>0</v>
      </c>
      <c r="R9" s="158">
        <f>IFERROR(G9/L9,"-")</f>
        <v>0</v>
      </c>
      <c r="S9" s="159">
        <f>SUM(S6:S8)</f>
        <v>0</v>
      </c>
      <c r="T9" s="156">
        <f>IFERROR(S9/L9,"-")</f>
        <v>0</v>
      </c>
      <c r="U9" s="209">
        <f>SUM(U6:U8)</f>
        <v>0</v>
      </c>
      <c r="V9" s="209">
        <f>IFERROR(U9/L9,"-")</f>
        <v>0</v>
      </c>
      <c r="W9" s="209" t="str">
        <f>IFERROR(U9/S9,"-")</f>
        <v>-</v>
      </c>
      <c r="X9" s="209">
        <f>U9-G9</f>
        <v>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1.6034781314217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10318069</v>
      </c>
      <c r="H6" s="80">
        <v>0</v>
      </c>
      <c r="I6" s="80">
        <v>0</v>
      </c>
      <c r="J6" s="80">
        <v>558162</v>
      </c>
      <c r="K6" s="81">
        <v>4631</v>
      </c>
      <c r="L6" s="83">
        <f>IFERROR(K6/J6,"-")</f>
        <v>0.0082968743841394</v>
      </c>
      <c r="M6" s="80">
        <v>140</v>
      </c>
      <c r="N6" s="80">
        <v>1873</v>
      </c>
      <c r="O6" s="83">
        <f>IFERROR(M6/(K6),"-")</f>
        <v>0.030231051608724</v>
      </c>
      <c r="P6" s="84">
        <f>IFERROR(G6/SUM(K6:K6),"-")</f>
        <v>2228.0434031527</v>
      </c>
      <c r="Q6" s="85">
        <v>426</v>
      </c>
      <c r="R6" s="83">
        <f>IF(K6=0,"-",Q6/K6)</f>
        <v>0.091988771323688</v>
      </c>
      <c r="S6" s="206">
        <v>16544798</v>
      </c>
      <c r="T6" s="207">
        <f>IFERROR(S6/K6,"-")</f>
        <v>3572.6188728136</v>
      </c>
      <c r="U6" s="207">
        <f>IFERROR(S6/Q6,"-")</f>
        <v>38837.55399061</v>
      </c>
      <c r="V6" s="208">
        <f>SUM(S6:S6)-SUM(G6:G6)</f>
        <v>6226729</v>
      </c>
      <c r="W6" s="87">
        <f>SUM(S6:S6)/SUM(G6:G6)</f>
        <v>1.6034781314217</v>
      </c>
      <c r="Y6" s="88">
        <v>109</v>
      </c>
      <c r="Z6" s="89">
        <f>IF(K6=0,"",IF(Y6=0,"",(Y6/K6)))</f>
        <v>0.023537033038221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22</v>
      </c>
      <c r="AI6" s="95">
        <f>IF(K6=0,"",IF(AH6=0,"",(AH6/K6)))</f>
        <v>0.004750593824228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128</v>
      </c>
      <c r="AR6" s="101">
        <f>IF(K6=0,"",IF(AQ6=0,"",(AQ6/K6)))</f>
        <v>0.02763981861369</v>
      </c>
      <c r="AS6" s="100">
        <v>4</v>
      </c>
      <c r="AT6" s="102">
        <f>IFERROR(AR6/AQ6,"-")</f>
        <v>0.00021593608291946</v>
      </c>
      <c r="AU6" s="103">
        <v>120000</v>
      </c>
      <c r="AV6" s="104">
        <f>IFERROR(AU6/AQ6,"-")</f>
        <v>937.5</v>
      </c>
      <c r="AW6" s="105">
        <v>3</v>
      </c>
      <c r="AX6" s="105"/>
      <c r="AY6" s="105">
        <v>1</v>
      </c>
      <c r="AZ6" s="106">
        <v>2142</v>
      </c>
      <c r="BA6" s="107">
        <f>IF(K6=0,"",IF(AZ6=0,"",(AZ6/K6)))</f>
        <v>0.46253508961347</v>
      </c>
      <c r="BB6" s="106">
        <v>165</v>
      </c>
      <c r="BC6" s="108">
        <f>IFERROR(BB6/AZ6,"-")</f>
        <v>0.07703081232493</v>
      </c>
      <c r="BD6" s="109">
        <v>1800010</v>
      </c>
      <c r="BE6" s="110">
        <f>IFERROR(BD6/AZ6,"-")</f>
        <v>840.34080298786</v>
      </c>
      <c r="BF6" s="111">
        <v>93</v>
      </c>
      <c r="BG6" s="111">
        <v>39</v>
      </c>
      <c r="BH6" s="111">
        <v>33</v>
      </c>
      <c r="BI6" s="112">
        <v>1683</v>
      </c>
      <c r="BJ6" s="113">
        <f>IF(K6=0,"",IF(BI6=0,"",(BI6/K6)))</f>
        <v>0.36342042755344</v>
      </c>
      <c r="BK6" s="114">
        <v>178</v>
      </c>
      <c r="BL6" s="115">
        <f>IFERROR(BK6/BI6,"-")</f>
        <v>0.10576351752822</v>
      </c>
      <c r="BM6" s="116">
        <v>7571005</v>
      </c>
      <c r="BN6" s="117">
        <f>IFERROR(BM6/BI6,"-")</f>
        <v>4498.5175282234</v>
      </c>
      <c r="BO6" s="118">
        <v>71</v>
      </c>
      <c r="BP6" s="118">
        <v>36</v>
      </c>
      <c r="BQ6" s="118">
        <v>71</v>
      </c>
      <c r="BR6" s="119">
        <v>481</v>
      </c>
      <c r="BS6" s="120">
        <f>IF(K6=0,"",IF(BR6=0,"",(BR6/K6)))</f>
        <v>0.10386525588426</v>
      </c>
      <c r="BT6" s="121">
        <v>71</v>
      </c>
      <c r="BU6" s="122">
        <f>IFERROR(BT6/BR6,"-")</f>
        <v>0.14760914760915</v>
      </c>
      <c r="BV6" s="123">
        <v>6586783</v>
      </c>
      <c r="BW6" s="124">
        <f>IFERROR(BV6/BR6,"-")</f>
        <v>13693.935550936</v>
      </c>
      <c r="BX6" s="125">
        <v>17</v>
      </c>
      <c r="BY6" s="125">
        <v>14</v>
      </c>
      <c r="BZ6" s="125">
        <v>40</v>
      </c>
      <c r="CA6" s="126">
        <v>66</v>
      </c>
      <c r="CB6" s="127">
        <f>IF(K6=0,"",IF(CA6=0,"",(CA6/K6)))</f>
        <v>0.014251781472684</v>
      </c>
      <c r="CC6" s="128">
        <v>8</v>
      </c>
      <c r="CD6" s="129">
        <f>IFERROR(CC6/CA6,"-")</f>
        <v>0.12121212121212</v>
      </c>
      <c r="CE6" s="130">
        <v>467000</v>
      </c>
      <c r="CF6" s="131">
        <f>IFERROR(CE6/CA6,"-")</f>
        <v>7075.7575757576</v>
      </c>
      <c r="CG6" s="132">
        <v>1</v>
      </c>
      <c r="CH6" s="132">
        <v>2</v>
      </c>
      <c r="CI6" s="132">
        <v>5</v>
      </c>
      <c r="CJ6" s="133">
        <v>426</v>
      </c>
      <c r="CK6" s="134">
        <v>16544798</v>
      </c>
      <c r="CL6" s="134">
        <v>904000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0</v>
      </c>
      <c r="H7" s="80">
        <v>0</v>
      </c>
      <c r="I7" s="80">
        <v>0</v>
      </c>
      <c r="J7" s="80">
        <v>3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2.9938046864742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418865</v>
      </c>
      <c r="H8" s="80">
        <v>0</v>
      </c>
      <c r="I8" s="80">
        <v>0</v>
      </c>
      <c r="J8" s="80">
        <v>10936</v>
      </c>
      <c r="K8" s="81">
        <v>229</v>
      </c>
      <c r="L8" s="83">
        <f>IFERROR(K8/J8,"-")</f>
        <v>0.020940014630578</v>
      </c>
      <c r="M8" s="80">
        <v>9</v>
      </c>
      <c r="N8" s="80">
        <v>81</v>
      </c>
      <c r="O8" s="83">
        <f>IFERROR(M8/(K8),"-")</f>
        <v>0.039301310043668</v>
      </c>
      <c r="P8" s="84">
        <f>IFERROR(G8/SUM(K8:K8),"-")</f>
        <v>1829.1048034934</v>
      </c>
      <c r="Q8" s="85">
        <v>26</v>
      </c>
      <c r="R8" s="83">
        <f>IF(K8=0,"-",Q8/K8)</f>
        <v>0.11353711790393</v>
      </c>
      <c r="S8" s="206">
        <v>1254000</v>
      </c>
      <c r="T8" s="207">
        <f>IFERROR(S8/K8,"-")</f>
        <v>5475.9825327511</v>
      </c>
      <c r="U8" s="207">
        <f>IFERROR(S8/Q8,"-")</f>
        <v>48230.769230769</v>
      </c>
      <c r="V8" s="208">
        <f>SUM(S8:S8)-SUM(G8:G8)</f>
        <v>835135</v>
      </c>
      <c r="W8" s="87">
        <f>SUM(S8:S8)/SUM(G8:G8)</f>
        <v>2.9938046864742</v>
      </c>
      <c r="Y8" s="88">
        <v>15</v>
      </c>
      <c r="Z8" s="89">
        <f>IF(K8=0,"",IF(Y8=0,"",(Y8/K8)))</f>
        <v>0.065502183406114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11</v>
      </c>
      <c r="AI8" s="95">
        <f>IF(K8=0,"",IF(AH8=0,"",(AH8/K8)))</f>
        <v>0.048034934497817</v>
      </c>
      <c r="AJ8" s="94"/>
      <c r="AK8" s="96">
        <f>IFERROR(AJ8/AH8,"-")</f>
        <v>0</v>
      </c>
      <c r="AL8" s="97"/>
      <c r="AM8" s="98">
        <f>IFERROR(AL8/AH8,"-")</f>
        <v>0</v>
      </c>
      <c r="AN8" s="99"/>
      <c r="AO8" s="99"/>
      <c r="AP8" s="99"/>
      <c r="AQ8" s="100">
        <v>15</v>
      </c>
      <c r="AR8" s="101">
        <f>IF(K8=0,"",IF(AQ8=0,"",(AQ8/K8)))</f>
        <v>0.065502183406114</v>
      </c>
      <c r="AS8" s="100">
        <v>2</v>
      </c>
      <c r="AT8" s="102">
        <f>IFERROR(AR8/AQ8,"-")</f>
        <v>0.0043668122270742</v>
      </c>
      <c r="AU8" s="103">
        <v>13000</v>
      </c>
      <c r="AV8" s="104">
        <f>IFERROR(AU8/AQ8,"-")</f>
        <v>866.66666666667</v>
      </c>
      <c r="AW8" s="105">
        <v>1</v>
      </c>
      <c r="AX8" s="105"/>
      <c r="AY8" s="105">
        <v>1</v>
      </c>
      <c r="AZ8" s="106">
        <v>53</v>
      </c>
      <c r="BA8" s="107">
        <f>IF(K8=0,"",IF(AZ8=0,"",(AZ8/K8)))</f>
        <v>0.23144104803493</v>
      </c>
      <c r="BB8" s="106">
        <v>3</v>
      </c>
      <c r="BC8" s="108">
        <f>IFERROR(BB8/AZ8,"-")</f>
        <v>0.056603773584906</v>
      </c>
      <c r="BD8" s="109">
        <v>67000</v>
      </c>
      <c r="BE8" s="110">
        <f>IFERROR(BD8/AZ8,"-")</f>
        <v>1264.1509433962</v>
      </c>
      <c r="BF8" s="111"/>
      <c r="BG8" s="111">
        <v>2</v>
      </c>
      <c r="BH8" s="111">
        <v>1</v>
      </c>
      <c r="BI8" s="112">
        <v>85</v>
      </c>
      <c r="BJ8" s="113">
        <f>IF(K8=0,"",IF(BI8=0,"",(BI8/K8)))</f>
        <v>0.37117903930131</v>
      </c>
      <c r="BK8" s="114">
        <v>9</v>
      </c>
      <c r="BL8" s="115">
        <f>IFERROR(BK8/BI8,"-")</f>
        <v>0.10588235294118</v>
      </c>
      <c r="BM8" s="116">
        <v>260000</v>
      </c>
      <c r="BN8" s="117">
        <f>IFERROR(BM8/BI8,"-")</f>
        <v>3058.8235294118</v>
      </c>
      <c r="BO8" s="118">
        <v>4</v>
      </c>
      <c r="BP8" s="118">
        <v>1</v>
      </c>
      <c r="BQ8" s="118">
        <v>4</v>
      </c>
      <c r="BR8" s="119">
        <v>40</v>
      </c>
      <c r="BS8" s="120">
        <f>IF(K8=0,"",IF(BR8=0,"",(BR8/K8)))</f>
        <v>0.17467248908297</v>
      </c>
      <c r="BT8" s="121">
        <v>8</v>
      </c>
      <c r="BU8" s="122">
        <f>IFERROR(BT8/BR8,"-")</f>
        <v>0.2</v>
      </c>
      <c r="BV8" s="123">
        <v>187000</v>
      </c>
      <c r="BW8" s="124">
        <f>IFERROR(BV8/BR8,"-")</f>
        <v>4675</v>
      </c>
      <c r="BX8" s="125"/>
      <c r="BY8" s="125">
        <v>1</v>
      </c>
      <c r="BZ8" s="125">
        <v>7</v>
      </c>
      <c r="CA8" s="126">
        <v>10</v>
      </c>
      <c r="CB8" s="127">
        <f>IF(K8=0,"",IF(CA8=0,"",(CA8/K8)))</f>
        <v>0.043668122270742</v>
      </c>
      <c r="CC8" s="128">
        <v>4</v>
      </c>
      <c r="CD8" s="129">
        <f>IFERROR(CC8/CA8,"-")</f>
        <v>0.4</v>
      </c>
      <c r="CE8" s="130">
        <v>727000</v>
      </c>
      <c r="CF8" s="131">
        <f>IFERROR(CE8/CA8,"-")</f>
        <v>72700</v>
      </c>
      <c r="CG8" s="132">
        <v>1</v>
      </c>
      <c r="CH8" s="132"/>
      <c r="CI8" s="132">
        <v>3</v>
      </c>
      <c r="CJ8" s="133">
        <v>26</v>
      </c>
      <c r="CK8" s="134">
        <v>1254000</v>
      </c>
      <c r="CL8" s="134">
        <v>463000</v>
      </c>
      <c r="CM8" s="134">
        <v>15000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1.6577169981673</v>
      </c>
      <c r="B11" s="154"/>
      <c r="C11" s="154"/>
      <c r="D11" s="154"/>
      <c r="E11" s="155" t="s">
        <v>75</v>
      </c>
      <c r="F11" s="155"/>
      <c r="G11" s="209">
        <f>SUM(G6:G10)</f>
        <v>10736934</v>
      </c>
      <c r="H11" s="154">
        <f>SUM(H6:H10)</f>
        <v>0</v>
      </c>
      <c r="I11" s="154">
        <f>SUM(I6:I10)</f>
        <v>0</v>
      </c>
      <c r="J11" s="154">
        <f>SUM(J6:J10)</f>
        <v>569101</v>
      </c>
      <c r="K11" s="154">
        <f>SUM(K6:K10)</f>
        <v>4860</v>
      </c>
      <c r="L11" s="156">
        <f>IFERROR(K11/J11,"-")</f>
        <v>0.0085397846779394</v>
      </c>
      <c r="M11" s="157">
        <f>SUM(M6:M10)</f>
        <v>149</v>
      </c>
      <c r="N11" s="157">
        <f>SUM(N6:N10)</f>
        <v>1954</v>
      </c>
      <c r="O11" s="156">
        <f>IFERROR(M11/K11,"-")</f>
        <v>0.030658436213992</v>
      </c>
      <c r="P11" s="158">
        <f>IFERROR(G11/K11,"-")</f>
        <v>2209.2456790123</v>
      </c>
      <c r="Q11" s="159">
        <f>SUM(Q6:Q10)</f>
        <v>452</v>
      </c>
      <c r="R11" s="156">
        <f>IFERROR(Q11/K11,"-")</f>
        <v>0.093004115226337</v>
      </c>
      <c r="S11" s="209">
        <f>SUM(S6:S10)</f>
        <v>17798798</v>
      </c>
      <c r="T11" s="209">
        <f>IFERROR(S11/K11,"-")</f>
        <v>3662.3041152263</v>
      </c>
      <c r="U11" s="209">
        <f>IFERROR(S11/Q11,"-")</f>
        <v>39377.871681416</v>
      </c>
      <c r="V11" s="209">
        <f>S11-G11</f>
        <v>7061864</v>
      </c>
      <c r="W11" s="160">
        <f>S11/G11</f>
        <v>1.6577169981673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1</v>
      </c>
      <c r="L6" s="83" t="str">
        <f>IFERROR(K6/J6,"-")</f>
        <v>-</v>
      </c>
      <c r="M6" s="80">
        <v>0</v>
      </c>
      <c r="N6" s="80">
        <v>0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>
        <v>1</v>
      </c>
      <c r="AR6" s="101">
        <f>IF(K6=0,"",IF(AQ6=0,"",(AQ6/K6)))</f>
        <v>1</v>
      </c>
      <c r="AS6" s="100"/>
      <c r="AT6" s="102">
        <f>IFERROR(AR6/AQ6,"-")</f>
        <v>1</v>
      </c>
      <c r="AU6" s="103"/>
      <c r="AV6" s="104">
        <f>IFERROR(AU6/AQ6,"-")</f>
        <v>0</v>
      </c>
      <c r="AW6" s="105"/>
      <c r="AX6" s="105"/>
      <c r="AY6" s="105"/>
      <c r="AZ6" s="106"/>
      <c r="BA6" s="107">
        <f>IF(K6=0,"",IF(AZ6=0,"",(AZ6/K6)))</f>
        <v>0</v>
      </c>
      <c r="BB6" s="106"/>
      <c r="BC6" s="108" t="str">
        <f>IFERROR(BB6/AZ6,"-")</f>
        <v>-</v>
      </c>
      <c r="BD6" s="109"/>
      <c r="BE6" s="110" t="str">
        <f>IFERROR(BD6/AZ6,"-")</f>
        <v>-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38</v>
      </c>
      <c r="L7" s="83" t="str">
        <f>IFERROR(K7/J7,"-")</f>
        <v>-</v>
      </c>
      <c r="M7" s="80">
        <v>0</v>
      </c>
      <c r="N7" s="80">
        <v>6</v>
      </c>
      <c r="O7" s="83">
        <f>IFERROR(M7/(K7),"-")</f>
        <v>0</v>
      </c>
      <c r="P7" s="84">
        <f>IFERROR(G7/SUM(K7:K7),"-")</f>
        <v>0</v>
      </c>
      <c r="Q7" s="85">
        <v>3</v>
      </c>
      <c r="R7" s="83">
        <f>IF(K7=0,"-",Q7/K7)</f>
        <v>0.078947368421053</v>
      </c>
      <c r="S7" s="206">
        <v>9000</v>
      </c>
      <c r="T7" s="207">
        <f>IFERROR(S7/K7,"-")</f>
        <v>236.84210526316</v>
      </c>
      <c r="U7" s="207">
        <f>IFERROR(S7/Q7,"-")</f>
        <v>3000</v>
      </c>
      <c r="V7" s="208">
        <f>SUM(S7:S7)-SUM(G7:G7)</f>
        <v>9000</v>
      </c>
      <c r="W7" s="87" t="str">
        <f>SUM(S7:S7)/SUM(G7:G7)</f>
        <v>0</v>
      </c>
      <c r="Y7" s="88">
        <v>11</v>
      </c>
      <c r="Z7" s="89">
        <f>IF(K7=0,"",IF(Y7=0,"",(Y7/K7)))</f>
        <v>0.28947368421053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7</v>
      </c>
      <c r="AI7" s="95">
        <f>IF(K7=0,"",IF(AH7=0,"",(AH7/K7)))</f>
        <v>0.18421052631579</v>
      </c>
      <c r="AJ7" s="94">
        <v>1</v>
      </c>
      <c r="AK7" s="96">
        <f>IFERROR(AJ7/AH7,"-")</f>
        <v>0.14285714285714</v>
      </c>
      <c r="AL7" s="97">
        <v>3000</v>
      </c>
      <c r="AM7" s="98">
        <f>IFERROR(AL7/AH7,"-")</f>
        <v>428.57142857143</v>
      </c>
      <c r="AN7" s="99">
        <v>1</v>
      </c>
      <c r="AO7" s="99"/>
      <c r="AP7" s="99"/>
      <c r="AQ7" s="100">
        <v>8</v>
      </c>
      <c r="AR7" s="101">
        <f>IF(K7=0,"",IF(AQ7=0,"",(AQ7/K7)))</f>
        <v>0.21052631578947</v>
      </c>
      <c r="AS7" s="100">
        <v>1</v>
      </c>
      <c r="AT7" s="102">
        <f>IFERROR(AR7/AQ7,"-")</f>
        <v>0.026315789473684</v>
      </c>
      <c r="AU7" s="103">
        <v>3000</v>
      </c>
      <c r="AV7" s="104">
        <f>IFERROR(AU7/AQ7,"-")</f>
        <v>375</v>
      </c>
      <c r="AW7" s="105">
        <v>1</v>
      </c>
      <c r="AX7" s="105"/>
      <c r="AY7" s="105"/>
      <c r="AZ7" s="106">
        <v>5</v>
      </c>
      <c r="BA7" s="107">
        <f>IF(K7=0,"",IF(AZ7=0,"",(AZ7/K7)))</f>
        <v>0.13157894736842</v>
      </c>
      <c r="BB7" s="106">
        <v>1</v>
      </c>
      <c r="BC7" s="108">
        <f>IFERROR(BB7/AZ7,"-")</f>
        <v>0.2</v>
      </c>
      <c r="BD7" s="109">
        <v>3000</v>
      </c>
      <c r="BE7" s="110">
        <f>IFERROR(BD7/AZ7,"-")</f>
        <v>600</v>
      </c>
      <c r="BF7" s="111">
        <v>1</v>
      </c>
      <c r="BG7" s="111"/>
      <c r="BH7" s="111"/>
      <c r="BI7" s="112">
        <v>5</v>
      </c>
      <c r="BJ7" s="113">
        <f>IF(K7=0,"",IF(BI7=0,"",(BI7/K7)))</f>
        <v>0.13157894736842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>
        <v>2</v>
      </c>
      <c r="BS7" s="120">
        <f>IF(K7=0,"",IF(BR7=0,"",(BR7/K7)))</f>
        <v>0.052631578947368</v>
      </c>
      <c r="BT7" s="121"/>
      <c r="BU7" s="122">
        <f>IFERROR(BT7/BR7,"-")</f>
        <v>0</v>
      </c>
      <c r="BV7" s="123"/>
      <c r="BW7" s="124">
        <f>IFERROR(BV7/BR7,"-")</f>
        <v>0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3</v>
      </c>
      <c r="CK7" s="134">
        <v>9000</v>
      </c>
      <c r="CL7" s="134">
        <v>3000</v>
      </c>
      <c r="CM7" s="134">
        <v>3000</v>
      </c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39</v>
      </c>
      <c r="L10" s="156" t="str">
        <f>IFERROR(K10/J10,"-")</f>
        <v>-</v>
      </c>
      <c r="M10" s="157">
        <f>SUM(M6:M9)</f>
        <v>0</v>
      </c>
      <c r="N10" s="157">
        <f>SUM(N6:N9)</f>
        <v>6</v>
      </c>
      <c r="O10" s="156">
        <f>IFERROR(M10/K10,"-")</f>
        <v>0</v>
      </c>
      <c r="P10" s="158">
        <f>IFERROR(G10/K10,"-")</f>
        <v>0</v>
      </c>
      <c r="Q10" s="159">
        <f>SUM(Q6:Q9)</f>
        <v>3</v>
      </c>
      <c r="R10" s="156">
        <f>IFERROR(Q10/K10,"-")</f>
        <v>0.076923076923077</v>
      </c>
      <c r="S10" s="209">
        <f>SUM(S6:S9)</f>
        <v>9000</v>
      </c>
      <c r="T10" s="209">
        <f>IFERROR(S10/K10,"-")</f>
        <v>230.76923076923</v>
      </c>
      <c r="U10" s="209">
        <f>IFERROR(S10/Q10,"-")</f>
        <v>3000</v>
      </c>
      <c r="V10" s="209">
        <f>S10-G10</f>
        <v>9000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