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<sst xmlns="http://schemas.openxmlformats.org/spreadsheetml/2006/main" uniqueCount="84">
  <si>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</si>
  <si>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</si>
  <si>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</si>
  <si>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</si>
  <si>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</si>
  <si>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</si>
  <si>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</si>
  <si>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</si>
  <si>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</si>
  <si>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</si>
  <si>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</si>
  <si>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</si>
  <si>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</si>
  <si>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</si>
  <si>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</si>
  <si>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</si>
  <si>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</si>
  <si>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</si>
  <si>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</si>
  <si>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</si>
  <si>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</si>
  <si>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</si>
  <si>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</si>
  <si>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</si>
  <si>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</si>
  <si>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</si>
  <si>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</si>
  <si>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</si>
  <si>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</si>
  <si>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</si>
  <si>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</si>
  <si>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</si>
  <si>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</si>
  <si>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</si>
  <si>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</si>
  <si>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</si>
  <si>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</si>
  <si>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</si>
  <si>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</si>
  <si>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</si>
  <si>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</si>
  <si>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</si>
  <si>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</si>
  <si>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</si>
  <si>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</si>
  <si>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</si>
  <si>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</si>
  <si>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</si>
  <si>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</si>
  <si>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</si>
  <si>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</si>
  <si>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</si>
  <si>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</si>
  <si>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</si>
  <si>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</si>
  <si>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</si>
  <si>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</si>
  <si>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</si>
  <si>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</si>
  <si>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</si>
  <si>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</si>
  <si>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</si>
  <si>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</si>
  <si>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</si>
  <si>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5/1～5/31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</si>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</sst>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6</v>
      </c>
      <c r="I6" s="44">
        <v>1</v>
      </c>
      <c r="J6" s="47">
        <f>H6+I6</f>
        <v>7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0.14285714285714</v>
      </c>
      <c r="R6" s="219">
        <v>10000</v>
      </c>
      <c r="S6" s="220">
        <f>IFERROR(R6/J6,"-")</f>
        <v>1428.5714285714</v>
      </c>
      <c r="T6" s="220">
        <f>IFERROR(R6/P6,"-")</f>
        <v>10000</v>
      </c>
      <c r="U6" s="214">
        <f>IFERROR(R6-D6,"-")</f>
        <v>10000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9631507</v>
      </c>
      <c r="E7" s="36">
        <v>0</v>
      </c>
      <c r="F7" s="36">
        <v>0</v>
      </c>
      <c r="G7" s="36">
        <v>425558</v>
      </c>
      <c r="H7" s="43">
        <v>4214</v>
      </c>
      <c r="I7" s="44">
        <v>113</v>
      </c>
      <c r="J7" s="47">
        <f>H7+I7</f>
        <v>4327</v>
      </c>
      <c r="K7" s="37">
        <f>IFERROR(J7/G7,"-")</f>
        <v>0.010167826712223</v>
      </c>
      <c r="L7" s="36">
        <v>108</v>
      </c>
      <c r="M7" s="36">
        <v>1804</v>
      </c>
      <c r="N7" s="37">
        <f>IFERROR(L7/J7,"-")</f>
        <v>0.024959556274555</v>
      </c>
      <c r="O7" s="38">
        <f>IFERROR(D7/J7,"-")</f>
        <v>2225.908712734</v>
      </c>
      <c r="P7" s="39">
        <v>523</v>
      </c>
      <c r="Q7" s="37">
        <f>IFERROR(P7/J7,"-")</f>
        <v>0.12086896232956</v>
      </c>
      <c r="R7" s="219">
        <v>21436420</v>
      </c>
      <c r="S7" s="220">
        <f>IFERROR(R7/J7,"-")</f>
        <v>4954.1067714352</v>
      </c>
      <c r="T7" s="220">
        <f>IFERROR(R7/P7,"-")</f>
        <v>40987.41873805</v>
      </c>
      <c r="U7" s="214">
        <f>IFERROR(R7-D7,"-")</f>
        <v>11804913</v>
      </c>
      <c r="V7" s="40">
        <f>R7/D7</f>
        <v>2.2256558605003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33</v>
      </c>
      <c r="I8" s="44">
        <v>4</v>
      </c>
      <c r="J8" s="47">
        <f>H8+I8</f>
        <v>37</v>
      </c>
      <c r="K8" s="37" t="str">
        <f>IFERROR(J8/G8,"-")</f>
        <v>-</v>
      </c>
      <c r="L8" s="36">
        <v>0</v>
      </c>
      <c r="M8" s="36">
        <v>5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0.027027027027027</v>
      </c>
      <c r="R8" s="219">
        <v>3000</v>
      </c>
      <c r="S8" s="220">
        <f>IFERROR(R8/J8,"-")</f>
        <v>81.081081081081</v>
      </c>
      <c r="T8" s="220">
        <f>IFERROR(R8/P8,"-")</f>
        <v>3000</v>
      </c>
      <c r="U8" s="214">
        <f>IFERROR(R8-D8,"-")</f>
        <v>3000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9631507</v>
      </c>
      <c r="E11" s="21">
        <f>SUM(E6:E9)</f>
        <v>0</v>
      </c>
      <c r="F11" s="21">
        <f>SUM(F6:F9)</f>
        <v>0</v>
      </c>
      <c r="G11" s="21">
        <f>SUM(G6:G9)</f>
        <v>425558</v>
      </c>
      <c r="H11" s="21">
        <f>SUM(H6:H9)</f>
        <v>4253</v>
      </c>
      <c r="I11" s="21">
        <f>SUM(I6:I9)</f>
        <v>118</v>
      </c>
      <c r="J11" s="21">
        <f>SUM(J6:J9)</f>
        <v>4371</v>
      </c>
      <c r="K11" s="22">
        <f>IFERROR(J11/G11,"-")</f>
        <v>0.010271220374191</v>
      </c>
      <c r="L11" s="33">
        <f>SUM(L6:L9)</f>
        <v>108</v>
      </c>
      <c r="M11" s="33">
        <f>SUM(M6:M9)</f>
        <v>1811</v>
      </c>
      <c r="N11" s="22">
        <f>IFERROR(L11/J11,"-")</f>
        <v>0.024708304735758</v>
      </c>
      <c r="O11" s="23">
        <f>IFERROR(D11/J11,"-")</f>
        <v>2203.5019446351</v>
      </c>
      <c r="P11" s="24">
        <f>SUM(P6:P9)</f>
        <v>525</v>
      </c>
      <c r="Q11" s="22">
        <f>IFERROR(P11/J11,"-")</f>
        <v>0.12010981468771</v>
      </c>
      <c r="R11" s="25">
        <f>SUM(R6:R9)</f>
        <v>21449420</v>
      </c>
      <c r="S11" s="25">
        <f>IFERROR(R11/J11,"-")</f>
        <v>4907.2111644933</v>
      </c>
      <c r="T11" s="25">
        <f>IFERROR(R11/P11,"-")</f>
        <v>40856.038095238</v>
      </c>
      <c r="U11" s="26">
        <f>SUM(U6:U9)</f>
        <v>11817913</v>
      </c>
      <c r="V11" s="27">
        <f>IFERROR(R11/D11,"-")</f>
        <v>2.2270055973588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7</v>
      </c>
      <c r="M6" s="82">
        <v>7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0.14285714285714</v>
      </c>
      <c r="U6" s="206">
        <v>10000</v>
      </c>
      <c r="V6" s="207">
        <f>IFERROR(U6/L6,"-")</f>
        <v>1428.5714285714</v>
      </c>
      <c r="W6" s="207">
        <f>IFERROR(U6/S6,"-")</f>
        <v>10000</v>
      </c>
      <c r="X6" s="208">
        <f>SUM(U6:U6)-SUM(G6:G6)</f>
        <v>10000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0.28571428571429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0.42857142857143</v>
      </c>
      <c r="BM6" s="114">
        <v>1</v>
      </c>
      <c r="BN6" s="115">
        <f>IFERROR(BM6/BK6,"-")</f>
        <v>0.33333333333333</v>
      </c>
      <c r="BO6" s="116">
        <v>10000</v>
      </c>
      <c r="BP6" s="117">
        <f>IFERROR(BO6/BK6,"-")</f>
        <v>3333.3333333333</v>
      </c>
      <c r="BQ6" s="118"/>
      <c r="BR6" s="118">
        <v>1</v>
      </c>
      <c r="BS6" s="118"/>
      <c r="BT6" s="119">
        <v>2</v>
      </c>
      <c r="BU6" s="120">
        <f>IF(L6=0,"",IF(BT6=0,"",(BT6/L6)))</f>
        <v>0.28571428571429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10000</v>
      </c>
      <c r="CN6" s="134">
        <v>10000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7</v>
      </c>
      <c r="M9" s="154">
        <f>SUM(M6:M8)</f>
        <v>7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0.14285714285714</v>
      </c>
      <c r="U9" s="209">
        <f>SUM(U6:U8)</f>
        <v>10000</v>
      </c>
      <c r="V9" s="209">
        <f>IFERROR(U9/L9,"-")</f>
        <v>1428.5714285714</v>
      </c>
      <c r="W9" s="209">
        <f>IFERROR(U9/S9,"-")</f>
        <v>10000</v>
      </c>
      <c r="X9" s="209">
        <f>U9-G9</f>
        <v>10000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2.2250160817669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8394600</v>
      </c>
      <c r="H6" s="80">
        <v>0</v>
      </c>
      <c r="I6" s="80">
        <v>0</v>
      </c>
      <c r="J6" s="80">
        <v>378689</v>
      </c>
      <c r="K6" s="81">
        <v>3785</v>
      </c>
      <c r="L6" s="83">
        <f>IFERROR(K6/J6,"-")</f>
        <v>0.0099950090971747</v>
      </c>
      <c r="M6" s="80">
        <v>95</v>
      </c>
      <c r="N6" s="80">
        <v>1601</v>
      </c>
      <c r="O6" s="83">
        <f>IFERROR(M6/(K6),"-")</f>
        <v>0.025099075297226</v>
      </c>
      <c r="P6" s="84">
        <f>IFERROR(G6/SUM(K6:K6),"-")</f>
        <v>2217.8599735799</v>
      </c>
      <c r="Q6" s="85">
        <v>449</v>
      </c>
      <c r="R6" s="83">
        <f>IF(K6=0,"-",Q6/K6)</f>
        <v>0.11862615587847</v>
      </c>
      <c r="S6" s="206">
        <v>18678120</v>
      </c>
      <c r="T6" s="207">
        <f>IFERROR(S6/K6,"-")</f>
        <v>4934.7741083223</v>
      </c>
      <c r="U6" s="207">
        <f>IFERROR(S6/Q6,"-")</f>
        <v>41599.376391982</v>
      </c>
      <c r="V6" s="208">
        <f>SUM(S6:S6)-SUM(G6:G6)</f>
        <v>10283520</v>
      </c>
      <c r="W6" s="87">
        <f>SUM(S6:S6)/SUM(G6:G6)</f>
        <v>2.2250160817669</v>
      </c>
      <c r="Y6" s="88">
        <v>45</v>
      </c>
      <c r="Z6" s="89">
        <f>IF(K6=0,"",IF(Y6=0,"",(Y6/K6)))</f>
        <v>0.011889035667107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8</v>
      </c>
      <c r="AI6" s="95">
        <f>IF(K6=0,"",IF(AH6=0,"",(AH6/K6)))</f>
        <v>0.002113606340819</v>
      </c>
      <c r="AJ6" s="94">
        <v>1</v>
      </c>
      <c r="AK6" s="96">
        <f>IFERROR(AJ6/AH6,"-")</f>
        <v>0.125</v>
      </c>
      <c r="AL6" s="97">
        <v>3000</v>
      </c>
      <c r="AM6" s="98">
        <f>IFERROR(AL6/AH6,"-")</f>
        <v>375</v>
      </c>
      <c r="AN6" s="99">
        <v>1</v>
      </c>
      <c r="AO6" s="99"/>
      <c r="AP6" s="99"/>
      <c r="AQ6" s="100">
        <v>62</v>
      </c>
      <c r="AR6" s="101">
        <f>IF(K6=0,"",IF(AQ6=0,"",(AQ6/K6)))</f>
        <v>0.016380449141347</v>
      </c>
      <c r="AS6" s="100">
        <v>6</v>
      </c>
      <c r="AT6" s="102">
        <f>IFERROR(AR6/AQ6,"-")</f>
        <v>0.00026420079260238</v>
      </c>
      <c r="AU6" s="103">
        <v>34000</v>
      </c>
      <c r="AV6" s="104">
        <f>IFERROR(AU6/AQ6,"-")</f>
        <v>548.38709677419</v>
      </c>
      <c r="AW6" s="105">
        <v>2</v>
      </c>
      <c r="AX6" s="105">
        <v>4</v>
      </c>
      <c r="AY6" s="105"/>
      <c r="AZ6" s="106">
        <v>1077</v>
      </c>
      <c r="BA6" s="107">
        <f>IF(K6=0,"",IF(AZ6=0,"",(AZ6/K6)))</f>
        <v>0.28454425363276</v>
      </c>
      <c r="BB6" s="106">
        <v>87</v>
      </c>
      <c r="BC6" s="108">
        <f>IFERROR(BB6/AZ6,"-")</f>
        <v>0.080779944289694</v>
      </c>
      <c r="BD6" s="109">
        <v>1482000</v>
      </c>
      <c r="BE6" s="110">
        <f>IFERROR(BD6/AZ6,"-")</f>
        <v>1376.0445682451</v>
      </c>
      <c r="BF6" s="111">
        <v>43</v>
      </c>
      <c r="BG6" s="111">
        <v>22</v>
      </c>
      <c r="BH6" s="111">
        <v>22</v>
      </c>
      <c r="BI6" s="112">
        <v>1975</v>
      </c>
      <c r="BJ6" s="113">
        <f>IF(K6=0,"",IF(BI6=0,"",(BI6/K6)))</f>
        <v>0.5217965653897</v>
      </c>
      <c r="BK6" s="114">
        <v>241</v>
      </c>
      <c r="BL6" s="115">
        <f>IFERROR(BK6/BI6,"-")</f>
        <v>0.1220253164557</v>
      </c>
      <c r="BM6" s="116">
        <v>6198000</v>
      </c>
      <c r="BN6" s="117">
        <f>IFERROR(BM6/BI6,"-")</f>
        <v>3138.2278481013</v>
      </c>
      <c r="BO6" s="118">
        <v>101</v>
      </c>
      <c r="BP6" s="118">
        <v>36</v>
      </c>
      <c r="BQ6" s="118">
        <v>104</v>
      </c>
      <c r="BR6" s="119">
        <v>556</v>
      </c>
      <c r="BS6" s="120">
        <f>IF(K6=0,"",IF(BR6=0,"",(BR6/K6)))</f>
        <v>0.14689564068692</v>
      </c>
      <c r="BT6" s="121">
        <v>103</v>
      </c>
      <c r="BU6" s="122">
        <f>IFERROR(BT6/BR6,"-")</f>
        <v>0.18525179856115</v>
      </c>
      <c r="BV6" s="123">
        <v>10089120</v>
      </c>
      <c r="BW6" s="124">
        <f>IFERROR(BV6/BR6,"-")</f>
        <v>18145.899280576</v>
      </c>
      <c r="BX6" s="125">
        <v>34</v>
      </c>
      <c r="BY6" s="125">
        <v>8</v>
      </c>
      <c r="BZ6" s="125">
        <v>61</v>
      </c>
      <c r="CA6" s="126">
        <v>62</v>
      </c>
      <c r="CB6" s="127">
        <f>IF(K6=0,"",IF(CA6=0,"",(CA6/K6)))</f>
        <v>0.016380449141347</v>
      </c>
      <c r="CC6" s="128">
        <v>11</v>
      </c>
      <c r="CD6" s="129">
        <f>IFERROR(CC6/CA6,"-")</f>
        <v>0.17741935483871</v>
      </c>
      <c r="CE6" s="130">
        <v>872000</v>
      </c>
      <c r="CF6" s="131">
        <f>IFERROR(CE6/CA6,"-")</f>
        <v>14064.516129032</v>
      </c>
      <c r="CG6" s="132">
        <v>1</v>
      </c>
      <c r="CH6" s="132">
        <v>4</v>
      </c>
      <c r="CI6" s="132">
        <v>6</v>
      </c>
      <c r="CJ6" s="133">
        <v>449</v>
      </c>
      <c r="CK6" s="134">
        <v>18678120</v>
      </c>
      <c r="CL6" s="134">
        <v>1701000</v>
      </c>
      <c r="CM6" s="134">
        <v>12000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7.0686002532403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244037</v>
      </c>
      <c r="H7" s="80">
        <v>0</v>
      </c>
      <c r="I7" s="80">
        <v>0</v>
      </c>
      <c r="J7" s="80">
        <v>16937</v>
      </c>
      <c r="K7" s="81">
        <v>128</v>
      </c>
      <c r="L7" s="83">
        <f>IFERROR(K7/J7,"-")</f>
        <v>0.0075574186691858</v>
      </c>
      <c r="M7" s="80">
        <v>5</v>
      </c>
      <c r="N7" s="80">
        <v>47</v>
      </c>
      <c r="O7" s="83">
        <f>IFERROR(M7/(K7),"-")</f>
        <v>0.0390625</v>
      </c>
      <c r="P7" s="84">
        <f>IFERROR(G7/SUM(K7:K7),"-")</f>
        <v>1906.5390625</v>
      </c>
      <c r="Q7" s="85">
        <v>23</v>
      </c>
      <c r="R7" s="83">
        <f>IF(K7=0,"-",Q7/K7)</f>
        <v>0.1796875</v>
      </c>
      <c r="S7" s="206">
        <v>1725000</v>
      </c>
      <c r="T7" s="207">
        <f>IFERROR(S7/K7,"-")</f>
        <v>13476.5625</v>
      </c>
      <c r="U7" s="207">
        <f>IFERROR(S7/Q7,"-")</f>
        <v>75000</v>
      </c>
      <c r="V7" s="208">
        <f>SUM(S7:S7)-SUM(G7:G7)</f>
        <v>1480963</v>
      </c>
      <c r="W7" s="87">
        <f>SUM(S7:S7)/SUM(G7:G7)</f>
        <v>7.0686002532403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>
        <v>1</v>
      </c>
      <c r="AR7" s="101">
        <f>IF(K7=0,"",IF(AQ7=0,"",(AQ7/K7)))</f>
        <v>0.0078125</v>
      </c>
      <c r="AS7" s="100"/>
      <c r="AT7" s="102">
        <f>IFERROR(AR7/AQ7,"-")</f>
        <v>0.0078125</v>
      </c>
      <c r="AU7" s="103"/>
      <c r="AV7" s="104">
        <f>IFERROR(AU7/AQ7,"-")</f>
        <v>0</v>
      </c>
      <c r="AW7" s="105"/>
      <c r="AX7" s="105"/>
      <c r="AY7" s="105"/>
      <c r="AZ7" s="106">
        <v>8</v>
      </c>
      <c r="BA7" s="107">
        <f>IF(K7=0,"",IF(AZ7=0,"",(AZ7/K7)))</f>
        <v>0.0625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81</v>
      </c>
      <c r="BJ7" s="113">
        <f>IF(K7=0,"",IF(BI7=0,"",(BI7/K7)))</f>
        <v>0.6328125</v>
      </c>
      <c r="BK7" s="114">
        <v>15</v>
      </c>
      <c r="BL7" s="115">
        <f>IFERROR(BK7/BI7,"-")</f>
        <v>0.18518518518519</v>
      </c>
      <c r="BM7" s="116">
        <v>124000</v>
      </c>
      <c r="BN7" s="117">
        <f>IFERROR(BM7/BI7,"-")</f>
        <v>1530.8641975309</v>
      </c>
      <c r="BO7" s="118">
        <v>6</v>
      </c>
      <c r="BP7" s="118">
        <v>6</v>
      </c>
      <c r="BQ7" s="118">
        <v>3</v>
      </c>
      <c r="BR7" s="119">
        <v>33</v>
      </c>
      <c r="BS7" s="120">
        <f>IF(K7=0,"",IF(BR7=0,"",(BR7/K7)))</f>
        <v>0.2578125</v>
      </c>
      <c r="BT7" s="121">
        <v>6</v>
      </c>
      <c r="BU7" s="122">
        <f>IFERROR(BT7/BR7,"-")</f>
        <v>0.18181818181818</v>
      </c>
      <c r="BV7" s="123">
        <v>1409000</v>
      </c>
      <c r="BW7" s="124">
        <f>IFERROR(BV7/BR7,"-")</f>
        <v>42696.96969697</v>
      </c>
      <c r="BX7" s="125">
        <v>3</v>
      </c>
      <c r="BY7" s="125">
        <v>1</v>
      </c>
      <c r="BZ7" s="125">
        <v>2</v>
      </c>
      <c r="CA7" s="126">
        <v>5</v>
      </c>
      <c r="CB7" s="127">
        <f>IF(K7=0,"",IF(CA7=0,"",(CA7/K7)))</f>
        <v>0.0390625</v>
      </c>
      <c r="CC7" s="128">
        <v>2</v>
      </c>
      <c r="CD7" s="129">
        <f>IFERROR(CC7/CA7,"-")</f>
        <v>0.4</v>
      </c>
      <c r="CE7" s="130">
        <v>192000</v>
      </c>
      <c r="CF7" s="131">
        <f>IFERROR(CE7/CA7,"-")</f>
        <v>38400</v>
      </c>
      <c r="CG7" s="132"/>
      <c r="CH7" s="132"/>
      <c r="CI7" s="132">
        <v>2</v>
      </c>
      <c r="CJ7" s="133">
        <v>23</v>
      </c>
      <c r="CK7" s="134">
        <v>1725000</v>
      </c>
      <c r="CL7" s="134">
        <v>1376000</v>
      </c>
      <c r="CM7" s="134"/>
      <c r="CN7" s="135" t="str">
        <f>IF(AND(CL7=0,CM7=0),"",IF(AND(CL7&lt;=100000,CM7&lt;=100000),"",IF(CL7/CK7&gt;0.7,"男高",IF(CM7/CK7&gt;0.7,"女高",""))))</f>
        <v>男高</v>
      </c>
    </row>
    <row r="8" spans="1:94">
      <c r="A8" s="78">
        <f>W8</f>
        <v>1.0407203359956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992870</v>
      </c>
      <c r="H8" s="80">
        <v>0</v>
      </c>
      <c r="I8" s="80">
        <v>0</v>
      </c>
      <c r="J8" s="80">
        <v>29932</v>
      </c>
      <c r="K8" s="81">
        <v>414</v>
      </c>
      <c r="L8" s="83">
        <f>IFERROR(K8/J8,"-")</f>
        <v>0.013831351062408</v>
      </c>
      <c r="M8" s="80">
        <v>8</v>
      </c>
      <c r="N8" s="80">
        <v>156</v>
      </c>
      <c r="O8" s="83">
        <f>IFERROR(M8/(K8),"-")</f>
        <v>0.019323671497585</v>
      </c>
      <c r="P8" s="84">
        <f>IFERROR(G8/SUM(K8:K8),"-")</f>
        <v>2398.2367149758</v>
      </c>
      <c r="Q8" s="85">
        <v>51</v>
      </c>
      <c r="R8" s="83">
        <f>IF(K8=0,"-",Q8/K8)</f>
        <v>0.1231884057971</v>
      </c>
      <c r="S8" s="206">
        <v>1033300</v>
      </c>
      <c r="T8" s="207">
        <f>IFERROR(S8/K8,"-")</f>
        <v>2495.8937198068</v>
      </c>
      <c r="U8" s="207">
        <f>IFERROR(S8/Q8,"-")</f>
        <v>20260.784313725</v>
      </c>
      <c r="V8" s="208">
        <f>SUM(S8:S8)-SUM(G8:G8)</f>
        <v>40430</v>
      </c>
      <c r="W8" s="87">
        <f>SUM(S8:S8)/SUM(G8:G8)</f>
        <v>1.0407203359956</v>
      </c>
      <c r="Y8" s="88">
        <v>32</v>
      </c>
      <c r="Z8" s="89">
        <f>IF(K8=0,"",IF(Y8=0,"",(Y8/K8)))</f>
        <v>0.077294685990338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43</v>
      </c>
      <c r="AI8" s="95">
        <f>IF(K8=0,"",IF(AH8=0,"",(AH8/K8)))</f>
        <v>0.10386473429952</v>
      </c>
      <c r="AJ8" s="94">
        <v>5</v>
      </c>
      <c r="AK8" s="96">
        <f>IFERROR(AJ8/AH8,"-")</f>
        <v>0.11627906976744</v>
      </c>
      <c r="AL8" s="97">
        <v>28000</v>
      </c>
      <c r="AM8" s="98">
        <f>IFERROR(AL8/AH8,"-")</f>
        <v>651.16279069767</v>
      </c>
      <c r="AN8" s="99">
        <v>3</v>
      </c>
      <c r="AO8" s="99">
        <v>1</v>
      </c>
      <c r="AP8" s="99">
        <v>1</v>
      </c>
      <c r="AQ8" s="100">
        <v>21</v>
      </c>
      <c r="AR8" s="101">
        <f>IF(K8=0,"",IF(AQ8=0,"",(AQ8/K8)))</f>
        <v>0.050724637681159</v>
      </c>
      <c r="AS8" s="100">
        <v>1</v>
      </c>
      <c r="AT8" s="102">
        <f>IFERROR(AR8/AQ8,"-")</f>
        <v>0.0024154589371981</v>
      </c>
      <c r="AU8" s="103">
        <v>3000</v>
      </c>
      <c r="AV8" s="104">
        <f>IFERROR(AU8/AQ8,"-")</f>
        <v>142.85714285714</v>
      </c>
      <c r="AW8" s="105">
        <v>1</v>
      </c>
      <c r="AX8" s="105"/>
      <c r="AY8" s="105"/>
      <c r="AZ8" s="106">
        <v>109</v>
      </c>
      <c r="BA8" s="107">
        <f>IF(K8=0,"",IF(AZ8=0,"",(AZ8/K8)))</f>
        <v>0.26328502415459</v>
      </c>
      <c r="BB8" s="106">
        <v>7</v>
      </c>
      <c r="BC8" s="108">
        <f>IFERROR(BB8/AZ8,"-")</f>
        <v>0.064220183486239</v>
      </c>
      <c r="BD8" s="109">
        <v>70300</v>
      </c>
      <c r="BE8" s="110">
        <f>IFERROR(BD8/AZ8,"-")</f>
        <v>644.95412844037</v>
      </c>
      <c r="BF8" s="111">
        <v>3</v>
      </c>
      <c r="BG8" s="111">
        <v>2</v>
      </c>
      <c r="BH8" s="111">
        <v>2</v>
      </c>
      <c r="BI8" s="112">
        <v>146</v>
      </c>
      <c r="BJ8" s="113">
        <f>IF(K8=0,"",IF(BI8=0,"",(BI8/K8)))</f>
        <v>0.35265700483092</v>
      </c>
      <c r="BK8" s="114">
        <v>22</v>
      </c>
      <c r="BL8" s="115">
        <f>IFERROR(BK8/BI8,"-")</f>
        <v>0.15068493150685</v>
      </c>
      <c r="BM8" s="116">
        <v>479000</v>
      </c>
      <c r="BN8" s="117">
        <f>IFERROR(BM8/BI8,"-")</f>
        <v>3280.8219178082</v>
      </c>
      <c r="BO8" s="118">
        <v>7</v>
      </c>
      <c r="BP8" s="118">
        <v>6</v>
      </c>
      <c r="BQ8" s="118">
        <v>9</v>
      </c>
      <c r="BR8" s="119">
        <v>59</v>
      </c>
      <c r="BS8" s="120">
        <f>IF(K8=0,"",IF(BR8=0,"",(BR8/K8)))</f>
        <v>0.14251207729469</v>
      </c>
      <c r="BT8" s="121">
        <v>14</v>
      </c>
      <c r="BU8" s="122">
        <f>IFERROR(BT8/BR8,"-")</f>
        <v>0.23728813559322</v>
      </c>
      <c r="BV8" s="123">
        <v>411000</v>
      </c>
      <c r="BW8" s="124">
        <f>IFERROR(BV8/BR8,"-")</f>
        <v>6966.1016949153</v>
      </c>
      <c r="BX8" s="125">
        <v>7</v>
      </c>
      <c r="BY8" s="125">
        <v>1</v>
      </c>
      <c r="BZ8" s="125">
        <v>6</v>
      </c>
      <c r="CA8" s="126">
        <v>4</v>
      </c>
      <c r="CB8" s="127">
        <f>IF(K8=0,"",IF(CA8=0,"",(CA8/K8)))</f>
        <v>0.0096618357487923</v>
      </c>
      <c r="CC8" s="128">
        <v>2</v>
      </c>
      <c r="CD8" s="129">
        <f>IFERROR(CC8/CA8,"-")</f>
        <v>0.5</v>
      </c>
      <c r="CE8" s="130">
        <v>42000</v>
      </c>
      <c r="CF8" s="131">
        <f>IFERROR(CE8/CA8,"-")</f>
        <v>10500</v>
      </c>
      <c r="CG8" s="132"/>
      <c r="CH8" s="132"/>
      <c r="CI8" s="132">
        <v>2</v>
      </c>
      <c r="CJ8" s="133">
        <v>51</v>
      </c>
      <c r="CK8" s="134">
        <v>1033300</v>
      </c>
      <c r="CL8" s="134">
        <v>208000</v>
      </c>
      <c r="CM8" s="134">
        <v>37300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2.2256558605003</v>
      </c>
      <c r="B11" s="154"/>
      <c r="C11" s="154"/>
      <c r="D11" s="154"/>
      <c r="E11" s="155" t="s">
        <v>75</v>
      </c>
      <c r="F11" s="155"/>
      <c r="G11" s="209">
        <f>SUM(G6:G10)</f>
        <v>9631507</v>
      </c>
      <c r="H11" s="154">
        <f>SUM(H6:H10)</f>
        <v>0</v>
      </c>
      <c r="I11" s="154">
        <f>SUM(I6:I10)</f>
        <v>0</v>
      </c>
      <c r="J11" s="154">
        <f>SUM(J6:J10)</f>
        <v>425558</v>
      </c>
      <c r="K11" s="154">
        <f>SUM(K6:K10)</f>
        <v>4327</v>
      </c>
      <c r="L11" s="156">
        <f>IFERROR(K11/J11,"-")</f>
        <v>0.010167826712223</v>
      </c>
      <c r="M11" s="157">
        <f>SUM(M6:M10)</f>
        <v>108</v>
      </c>
      <c r="N11" s="157">
        <f>SUM(N6:N10)</f>
        <v>1804</v>
      </c>
      <c r="O11" s="156">
        <f>IFERROR(M11/K11,"-")</f>
        <v>0.024959556274555</v>
      </c>
      <c r="P11" s="158">
        <f>IFERROR(G11/K11,"-")</f>
        <v>2225.908712734</v>
      </c>
      <c r="Q11" s="159">
        <f>SUM(Q6:Q10)</f>
        <v>523</v>
      </c>
      <c r="R11" s="156">
        <f>IFERROR(Q11/K11,"-")</f>
        <v>0.12086896232956</v>
      </c>
      <c r="S11" s="209">
        <f>SUM(S6:S10)</f>
        <v>21436420</v>
      </c>
      <c r="T11" s="209">
        <f>IFERROR(S11/K11,"-")</f>
        <v>4954.1067714352</v>
      </c>
      <c r="U11" s="209">
        <f>IFERROR(S11/Q11,"-")</f>
        <v>40987.41873805</v>
      </c>
      <c r="V11" s="209">
        <f>S11-G11</f>
        <v>11804913</v>
      </c>
      <c r="W11" s="160">
        <f>S11/G11</f>
        <v>2.2256558605003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0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0.5</v>
      </c>
      <c r="AS6" s="100"/>
      <c r="AT6" s="102">
        <f>IFERROR(AR6/AQ6,"-")</f>
        <v>0.5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35</v>
      </c>
      <c r="L7" s="83" t="str">
        <f>IFERROR(K7/J7,"-")</f>
        <v>-</v>
      </c>
      <c r="M7" s="80">
        <v>0</v>
      </c>
      <c r="N7" s="80">
        <v>5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0.028571428571429</v>
      </c>
      <c r="S7" s="206">
        <v>3000</v>
      </c>
      <c r="T7" s="207">
        <f>IFERROR(S7/K7,"-")</f>
        <v>85.714285714286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>
        <v>7</v>
      </c>
      <c r="Z7" s="89">
        <f>IF(K7=0,"",IF(Y7=0,"",(Y7/K7)))</f>
        <v>0.2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12</v>
      </c>
      <c r="AI7" s="95">
        <f>IF(K7=0,"",IF(AH7=0,"",(AH7/K7)))</f>
        <v>0.34285714285714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0.2</v>
      </c>
      <c r="AS7" s="100"/>
      <c r="AT7" s="102">
        <f>IFERROR(AR7/AQ7,"-")</f>
        <v>0.028571428571429</v>
      </c>
      <c r="AU7" s="103"/>
      <c r="AV7" s="104">
        <f>IFERROR(AU7/AQ7,"-")</f>
        <v>0</v>
      </c>
      <c r="AW7" s="105"/>
      <c r="AX7" s="105"/>
      <c r="AY7" s="105"/>
      <c r="AZ7" s="106">
        <v>4</v>
      </c>
      <c r="BA7" s="107">
        <f>IF(K7=0,"",IF(AZ7=0,"",(AZ7/K7)))</f>
        <v>0.11428571428571</v>
      </c>
      <c r="BB7" s="106">
        <v>1</v>
      </c>
      <c r="BC7" s="108">
        <f>IFERROR(BB7/AZ7,"-")</f>
        <v>0.25</v>
      </c>
      <c r="BD7" s="109">
        <v>3000</v>
      </c>
      <c r="BE7" s="110">
        <f>IFERROR(BD7/AZ7,"-")</f>
        <v>750</v>
      </c>
      <c r="BF7" s="111">
        <v>1</v>
      </c>
      <c r="BG7" s="111"/>
      <c r="BH7" s="111"/>
      <c r="BI7" s="112">
        <v>5</v>
      </c>
      <c r="BJ7" s="113">
        <f>IF(K7=0,"",IF(BI7=0,"",(BI7/K7)))</f>
        <v>0.14285714285714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37</v>
      </c>
      <c r="L10" s="156" t="str">
        <f>IFERROR(K10/J10,"-")</f>
        <v>-</v>
      </c>
      <c r="M10" s="157">
        <f>SUM(M6:M9)</f>
        <v>0</v>
      </c>
      <c r="N10" s="157">
        <f>SUM(N6:N9)</f>
        <v>5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0.027027027027027</v>
      </c>
      <c r="S10" s="209">
        <f>SUM(S6:S9)</f>
        <v>3000</v>
      </c>
      <c r="T10" s="209">
        <f>IFERROR(S10/K10,"-")</f>
        <v>81.081081081081</v>
      </c>
      <c r="U10" s="209">
        <f>IFERROR(S10/Q10,"-")</f>
        <v>3000</v>
      </c>
      <c r="V10" s="209">
        <f>S10-G10</f>
        <v>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