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<sst xmlns="http://schemas.openxmlformats.org/spreadsheetml/2006/main" uniqueCount="84">
  <si>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</si>
  <si>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</si>
  <si>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</si>
  <si>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</si>
  <si>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</si>
  <si>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</si>
  <si>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</si>
  <si>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</si>
  <si>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</si>
  <si>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</si>
  <si>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</si>
  <si>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</si>
  <si>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</si>
  <si>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</si>
  <si>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</si>
  <si>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</si>
  <si>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</si>
  <si>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</si>
  <si>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</si>
  <si>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</si>
  <si>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</si>
  <si>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</si>
  <si>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</si>
  <si>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</si>
  <si>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</si>
  <si>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</si>
  <si>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</si>
  <si>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</si>
  <si>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</si>
  <si>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</si>
  <si>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</si>
  <si>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</si>
  <si>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</si>
  <si>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</si>
  <si>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</si>
  <si>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</si>
  <si>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</si>
  <si>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</si>
  <si>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</si>
  <si>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</si>
  <si>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</si>
  <si>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</si>
  <si>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</si>
  <si>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</si>
  <si>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</si>
  <si>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</si>
  <si>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</si>
  <si>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</si>
  <si>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</si>
  <si>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</si>
  <si>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</si>
  <si>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</si>
  <si>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</si>
  <si>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</si>
  <si>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</si>
  <si>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</si>
  <si>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</si>
  <si>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</si>
  <si>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</si>
  <si>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</si>
  <si>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</si>
  <si>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</si>
  <si>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</si>
  <si>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</si>
  <si>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2/1～2/28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</si>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</sst>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5</v>
      </c>
      <c r="I6" s="44">
        <v>0</v>
      </c>
      <c r="J6" s="47">
        <f>H6+I6</f>
        <v>5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2</v>
      </c>
      <c r="Q6" s="37">
        <f>IFERROR(P6/J6,"-")</f>
        <v>0.4</v>
      </c>
      <c r="R6" s="219">
        <v>242000</v>
      </c>
      <c r="S6" s="220">
        <f>IFERROR(R6/J6,"-")</f>
        <v>48400</v>
      </c>
      <c r="T6" s="220">
        <f>IFERROR(R6/P6,"-")</f>
        <v>121000</v>
      </c>
      <c r="U6" s="214">
        <f>IFERROR(R6-D6,"-")</f>
        <v>242000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9738177</v>
      </c>
      <c r="E7" s="36">
        <v>0</v>
      </c>
      <c r="F7" s="36">
        <v>0</v>
      </c>
      <c r="G7" s="36">
        <v>408348</v>
      </c>
      <c r="H7" s="43">
        <v>3307</v>
      </c>
      <c r="I7" s="44">
        <v>138</v>
      </c>
      <c r="J7" s="47">
        <f>H7+I7</f>
        <v>3445</v>
      </c>
      <c r="K7" s="37">
        <f>IFERROR(J7/G7,"-")</f>
        <v>0.0084364316710257</v>
      </c>
      <c r="L7" s="36">
        <v>93</v>
      </c>
      <c r="M7" s="36">
        <v>1472</v>
      </c>
      <c r="N7" s="37">
        <f>IFERROR(L7/J7,"-")</f>
        <v>0.02699564586357</v>
      </c>
      <c r="O7" s="38">
        <f>IFERROR(D7/J7,"-")</f>
        <v>2826.7567489115</v>
      </c>
      <c r="P7" s="39">
        <v>404</v>
      </c>
      <c r="Q7" s="37">
        <f>IFERROR(P7/J7,"-")</f>
        <v>0.11727140783745</v>
      </c>
      <c r="R7" s="219">
        <v>23571458</v>
      </c>
      <c r="S7" s="220">
        <f>IFERROR(R7/J7,"-")</f>
        <v>6842.2229317852</v>
      </c>
      <c r="T7" s="220">
        <f>IFERROR(R7/P7,"-")</f>
        <v>58345.193069307</v>
      </c>
      <c r="U7" s="214">
        <f>IFERROR(R7-D7,"-")</f>
        <v>13833281</v>
      </c>
      <c r="V7" s="40">
        <f>R7/D7</f>
        <v>2.4205205964114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45</v>
      </c>
      <c r="I8" s="44">
        <v>10</v>
      </c>
      <c r="J8" s="47">
        <f>H8+I8</f>
        <v>55</v>
      </c>
      <c r="K8" s="37" t="str">
        <f>IFERROR(J8/G8,"-")</f>
        <v>-</v>
      </c>
      <c r="L8" s="36">
        <v>0</v>
      </c>
      <c r="M8" s="36">
        <v>10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0.018181818181818</v>
      </c>
      <c r="R8" s="219">
        <v>19200</v>
      </c>
      <c r="S8" s="220">
        <f>IFERROR(R8/J8,"-")</f>
        <v>349.09090909091</v>
      </c>
      <c r="T8" s="220">
        <f>IFERROR(R8/P8,"-")</f>
        <v>19200</v>
      </c>
      <c r="U8" s="214">
        <f>IFERROR(R8-D8,"-")</f>
        <v>19200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9738177</v>
      </c>
      <c r="E11" s="21">
        <f>SUM(E6:E9)</f>
        <v>0</v>
      </c>
      <c r="F11" s="21">
        <f>SUM(F6:F9)</f>
        <v>0</v>
      </c>
      <c r="G11" s="21">
        <f>SUM(G6:G9)</f>
        <v>408348</v>
      </c>
      <c r="H11" s="21">
        <f>SUM(H6:H9)</f>
        <v>3357</v>
      </c>
      <c r="I11" s="21">
        <f>SUM(I6:I9)</f>
        <v>148</v>
      </c>
      <c r="J11" s="21">
        <f>SUM(J6:J9)</f>
        <v>3505</v>
      </c>
      <c r="K11" s="22">
        <f>IFERROR(J11/G11,"-")</f>
        <v>0.0085833651689245</v>
      </c>
      <c r="L11" s="33">
        <f>SUM(L6:L9)</f>
        <v>93</v>
      </c>
      <c r="M11" s="33">
        <f>SUM(M6:M9)</f>
        <v>1484</v>
      </c>
      <c r="N11" s="22">
        <f>IFERROR(L11/J11,"-")</f>
        <v>0.026533523537803</v>
      </c>
      <c r="O11" s="23">
        <f>IFERROR(D11/J11,"-")</f>
        <v>2778.367189729</v>
      </c>
      <c r="P11" s="24">
        <f>SUM(P6:P9)</f>
        <v>407</v>
      </c>
      <c r="Q11" s="22">
        <f>IFERROR(P11/J11,"-")</f>
        <v>0.11611982881598</v>
      </c>
      <c r="R11" s="25">
        <f>SUM(R6:R9)</f>
        <v>23832658</v>
      </c>
      <c r="S11" s="25">
        <f>IFERROR(R11/J11,"-")</f>
        <v>6799.6171184023</v>
      </c>
      <c r="T11" s="25">
        <f>IFERROR(R11/P11,"-")</f>
        <v>58556.899262899</v>
      </c>
      <c r="U11" s="26">
        <f>SUM(U6:U9)</f>
        <v>14094481</v>
      </c>
      <c r="V11" s="27">
        <f>IFERROR(R11/D11,"-")</f>
        <v>2.4473428650968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5</v>
      </c>
      <c r="M6" s="82">
        <v>5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2</v>
      </c>
      <c r="T6" s="83">
        <f>IF(L6=0,"-",S6/L6)</f>
        <v>0.4</v>
      </c>
      <c r="U6" s="206">
        <v>242000</v>
      </c>
      <c r="V6" s="207">
        <f>IFERROR(U6/L6,"-")</f>
        <v>48400</v>
      </c>
      <c r="W6" s="207">
        <f>IFERROR(U6/S6,"-")</f>
        <v>121000</v>
      </c>
      <c r="X6" s="208">
        <f>SUM(U6:U6)-SUM(G6:G6)</f>
        <v>242000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0.2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2</v>
      </c>
      <c r="BL6" s="113">
        <f>IF(L6=0,"",IF(BK6=0,"",(BK6/L6)))</f>
        <v>0.4</v>
      </c>
      <c r="BM6" s="114">
        <v>1</v>
      </c>
      <c r="BN6" s="115">
        <f>IFERROR(BM6/BK6,"-")</f>
        <v>0.5</v>
      </c>
      <c r="BO6" s="116">
        <v>236000</v>
      </c>
      <c r="BP6" s="117">
        <f>IFERROR(BO6/BK6,"-")</f>
        <v>118000</v>
      </c>
      <c r="BQ6" s="118"/>
      <c r="BR6" s="118"/>
      <c r="BS6" s="118">
        <v>1</v>
      </c>
      <c r="BT6" s="119">
        <v>1</v>
      </c>
      <c r="BU6" s="120">
        <f>IF(L6=0,"",IF(BT6=0,"",(BT6/L6)))</f>
        <v>0.2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1</v>
      </c>
      <c r="CD6" s="127">
        <f>IF(L6=0,"",IF(CC6=0,"",(CC6/L6)))</f>
        <v>0.2</v>
      </c>
      <c r="CE6" s="128">
        <v>1</v>
      </c>
      <c r="CF6" s="129">
        <f>IFERROR(CE6/CC6,"-")</f>
        <v>1</v>
      </c>
      <c r="CG6" s="130">
        <v>6000</v>
      </c>
      <c r="CH6" s="131">
        <f>IFERROR(CG6/CC6,"-")</f>
        <v>6000</v>
      </c>
      <c r="CI6" s="132"/>
      <c r="CJ6" s="132">
        <v>1</v>
      </c>
      <c r="CK6" s="132"/>
      <c r="CL6" s="133">
        <v>2</v>
      </c>
      <c r="CM6" s="134">
        <v>242000</v>
      </c>
      <c r="CN6" s="134">
        <v>236000</v>
      </c>
      <c r="CO6" s="134"/>
      <c r="CP6" s="135" t="str">
        <f>IF(AND(CN6=0,CO6=0),"",IF(AND(CN6&lt;=100000,CO6&lt;=100000),"",IF(CN6/CM6&gt;0.7,"男高",IF(CO6/CM6&gt;0.7,"女高",""))))</f>
        <v>男高</v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5</v>
      </c>
      <c r="M9" s="154">
        <f>SUM(M6:M8)</f>
        <v>5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2</v>
      </c>
      <c r="T9" s="156">
        <f>IFERROR(S9/L9,"-")</f>
        <v>0.4</v>
      </c>
      <c r="U9" s="209">
        <f>SUM(U6:U8)</f>
        <v>242000</v>
      </c>
      <c r="V9" s="209">
        <f>IFERROR(U9/L9,"-")</f>
        <v>48400</v>
      </c>
      <c r="W9" s="209">
        <f>IFERROR(U9/S9,"-")</f>
        <v>121000</v>
      </c>
      <c r="X9" s="209">
        <f>U9-G9</f>
        <v>242000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2.7039318121742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7747776</v>
      </c>
      <c r="H6" s="80">
        <v>0</v>
      </c>
      <c r="I6" s="80">
        <v>0</v>
      </c>
      <c r="J6" s="80">
        <v>325729</v>
      </c>
      <c r="K6" s="81">
        <v>2683</v>
      </c>
      <c r="L6" s="83">
        <f>IFERROR(K6/J6,"-")</f>
        <v>0.0082369085957959</v>
      </c>
      <c r="M6" s="80">
        <v>82</v>
      </c>
      <c r="N6" s="80">
        <v>1156</v>
      </c>
      <c r="O6" s="83">
        <f>IFERROR(M6/(K6),"-")</f>
        <v>0.03056280283265</v>
      </c>
      <c r="P6" s="84">
        <f>IFERROR(G6/SUM(K6:K6),"-")</f>
        <v>2887.7286619456</v>
      </c>
      <c r="Q6" s="85">
        <v>323</v>
      </c>
      <c r="R6" s="83">
        <f>IF(K6=0,"-",Q6/K6)</f>
        <v>0.12038762579202</v>
      </c>
      <c r="S6" s="206">
        <v>20949458</v>
      </c>
      <c r="T6" s="207">
        <f>IFERROR(S6/K6,"-")</f>
        <v>7808.221393962</v>
      </c>
      <c r="U6" s="207">
        <f>IFERROR(S6/Q6,"-")</f>
        <v>64859.003095975</v>
      </c>
      <c r="V6" s="208">
        <f>SUM(S6:S6)-SUM(G6:G6)</f>
        <v>13201682</v>
      </c>
      <c r="W6" s="87">
        <f>SUM(S6:S6)/SUM(G6:G6)</f>
        <v>2.7039318121742</v>
      </c>
      <c r="Y6" s="88">
        <v>37</v>
      </c>
      <c r="Z6" s="89">
        <f>IF(K6=0,"",IF(Y6=0,"",(Y6/K6)))</f>
        <v>0.013790532985464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16</v>
      </c>
      <c r="AI6" s="95">
        <f>IF(K6=0,"",IF(AH6=0,"",(AH6/K6)))</f>
        <v>0.0059634737234439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104</v>
      </c>
      <c r="AR6" s="101">
        <f>IF(K6=0,"",IF(AQ6=0,"",(AQ6/K6)))</f>
        <v>0.038762579202385</v>
      </c>
      <c r="AS6" s="100">
        <v>3</v>
      </c>
      <c r="AT6" s="102">
        <f>IFERROR(AR6/AQ6,"-")</f>
        <v>0.00037271710771524</v>
      </c>
      <c r="AU6" s="103">
        <v>20000</v>
      </c>
      <c r="AV6" s="104">
        <f>IFERROR(AU6/AQ6,"-")</f>
        <v>192.30769230769</v>
      </c>
      <c r="AW6" s="105">
        <v>2</v>
      </c>
      <c r="AX6" s="105"/>
      <c r="AY6" s="105">
        <v>1</v>
      </c>
      <c r="AZ6" s="106">
        <v>1365</v>
      </c>
      <c r="BA6" s="107">
        <f>IF(K6=0,"",IF(AZ6=0,"",(AZ6/K6)))</f>
        <v>0.50875885203131</v>
      </c>
      <c r="BB6" s="106">
        <v>127</v>
      </c>
      <c r="BC6" s="108">
        <f>IFERROR(BB6/AZ6,"-")</f>
        <v>0.093040293040293</v>
      </c>
      <c r="BD6" s="109">
        <v>4710000</v>
      </c>
      <c r="BE6" s="110">
        <f>IFERROR(BD6/AZ6,"-")</f>
        <v>3450.5494505495</v>
      </c>
      <c r="BF6" s="111">
        <v>60</v>
      </c>
      <c r="BG6" s="111">
        <v>24</v>
      </c>
      <c r="BH6" s="111">
        <v>43</v>
      </c>
      <c r="BI6" s="112">
        <v>825</v>
      </c>
      <c r="BJ6" s="113">
        <f>IF(K6=0,"",IF(BI6=0,"",(BI6/K6)))</f>
        <v>0.30749161386508</v>
      </c>
      <c r="BK6" s="114">
        <v>110</v>
      </c>
      <c r="BL6" s="115">
        <f>IFERROR(BK6/BI6,"-")</f>
        <v>0.13333333333333</v>
      </c>
      <c r="BM6" s="116">
        <v>4630450</v>
      </c>
      <c r="BN6" s="117">
        <f>IFERROR(BM6/BI6,"-")</f>
        <v>5612.6666666667</v>
      </c>
      <c r="BO6" s="118">
        <v>48</v>
      </c>
      <c r="BP6" s="118">
        <v>17</v>
      </c>
      <c r="BQ6" s="118">
        <v>45</v>
      </c>
      <c r="BR6" s="119">
        <v>265</v>
      </c>
      <c r="BS6" s="120">
        <f>IF(K6=0,"",IF(BR6=0,"",(BR6/K6)))</f>
        <v>0.09877003354454</v>
      </c>
      <c r="BT6" s="121">
        <v>64</v>
      </c>
      <c r="BU6" s="122">
        <f>IFERROR(BT6/BR6,"-")</f>
        <v>0.24150943396226</v>
      </c>
      <c r="BV6" s="123">
        <v>7526000</v>
      </c>
      <c r="BW6" s="124">
        <f>IFERROR(BV6/BR6,"-")</f>
        <v>28400</v>
      </c>
      <c r="BX6" s="125">
        <v>22</v>
      </c>
      <c r="BY6" s="125">
        <v>4</v>
      </c>
      <c r="BZ6" s="125">
        <v>38</v>
      </c>
      <c r="CA6" s="126">
        <v>71</v>
      </c>
      <c r="CB6" s="127">
        <f>IF(K6=0,"",IF(CA6=0,"",(CA6/K6)))</f>
        <v>0.026462914647782</v>
      </c>
      <c r="CC6" s="128">
        <v>19</v>
      </c>
      <c r="CD6" s="129">
        <f>IFERROR(CC6/CA6,"-")</f>
        <v>0.26760563380282</v>
      </c>
      <c r="CE6" s="130">
        <v>4063008</v>
      </c>
      <c r="CF6" s="131">
        <f>IFERROR(CE6/CA6,"-")</f>
        <v>57225.464788732</v>
      </c>
      <c r="CG6" s="132">
        <v>6</v>
      </c>
      <c r="CH6" s="132">
        <v>1</v>
      </c>
      <c r="CI6" s="132">
        <v>12</v>
      </c>
      <c r="CJ6" s="133">
        <v>323</v>
      </c>
      <c r="CK6" s="134">
        <v>20949458</v>
      </c>
      <c r="CL6" s="134">
        <v>1386008</v>
      </c>
      <c r="CM6" s="134">
        <v>25000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1.9595217212705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900730</v>
      </c>
      <c r="H7" s="80">
        <v>0</v>
      </c>
      <c r="I7" s="80">
        <v>0</v>
      </c>
      <c r="J7" s="80">
        <v>54164</v>
      </c>
      <c r="K7" s="81">
        <v>307</v>
      </c>
      <c r="L7" s="83">
        <f>IFERROR(K7/J7,"-")</f>
        <v>0.0056679713462817</v>
      </c>
      <c r="M7" s="80">
        <v>4</v>
      </c>
      <c r="N7" s="80">
        <v>130</v>
      </c>
      <c r="O7" s="83">
        <f>IFERROR(M7/(K7),"-")</f>
        <v>0.013029315960912</v>
      </c>
      <c r="P7" s="84">
        <f>IFERROR(G7/SUM(K7:K7),"-")</f>
        <v>2933.9739413681</v>
      </c>
      <c r="Q7" s="85">
        <v>35</v>
      </c>
      <c r="R7" s="83">
        <f>IF(K7=0,"-",Q7/K7)</f>
        <v>0.11400651465798</v>
      </c>
      <c r="S7" s="206">
        <v>1765000</v>
      </c>
      <c r="T7" s="207">
        <f>IFERROR(S7/K7,"-")</f>
        <v>5749.1856677524</v>
      </c>
      <c r="U7" s="207">
        <f>IFERROR(S7/Q7,"-")</f>
        <v>50428.571428571</v>
      </c>
      <c r="V7" s="208">
        <f>SUM(S7:S7)-SUM(G7:G7)</f>
        <v>864270</v>
      </c>
      <c r="W7" s="87">
        <f>SUM(S7:S7)/SUM(G7:G7)</f>
        <v>1.9595217212705</v>
      </c>
      <c r="Y7" s="88">
        <v>5</v>
      </c>
      <c r="Z7" s="89">
        <f>IF(K7=0,"",IF(Y7=0,"",(Y7/K7)))</f>
        <v>0.01628664495114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3</v>
      </c>
      <c r="AI7" s="95">
        <f>IF(K7=0,"",IF(AH7=0,"",(AH7/K7)))</f>
        <v>0.009771986970684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18</v>
      </c>
      <c r="AR7" s="101">
        <f>IF(K7=0,"",IF(AQ7=0,"",(AQ7/K7)))</f>
        <v>0.058631921824104</v>
      </c>
      <c r="AS7" s="100"/>
      <c r="AT7" s="102">
        <f>IFERROR(AR7/AQ7,"-")</f>
        <v>0.003257328990228</v>
      </c>
      <c r="AU7" s="103"/>
      <c r="AV7" s="104">
        <f>IFERROR(AU7/AQ7,"-")</f>
        <v>0</v>
      </c>
      <c r="AW7" s="105"/>
      <c r="AX7" s="105"/>
      <c r="AY7" s="105"/>
      <c r="AZ7" s="106">
        <v>127</v>
      </c>
      <c r="BA7" s="107">
        <f>IF(K7=0,"",IF(AZ7=0,"",(AZ7/K7)))</f>
        <v>0.41368078175896</v>
      </c>
      <c r="BB7" s="106">
        <v>16</v>
      </c>
      <c r="BC7" s="108">
        <f>IFERROR(BB7/AZ7,"-")</f>
        <v>0.1259842519685</v>
      </c>
      <c r="BD7" s="109">
        <v>193000</v>
      </c>
      <c r="BE7" s="110">
        <f>IFERROR(BD7/AZ7,"-")</f>
        <v>1519.6850393701</v>
      </c>
      <c r="BF7" s="111">
        <v>8</v>
      </c>
      <c r="BG7" s="111">
        <v>2</v>
      </c>
      <c r="BH7" s="111">
        <v>6</v>
      </c>
      <c r="BI7" s="112">
        <v>107</v>
      </c>
      <c r="BJ7" s="113">
        <f>IF(K7=0,"",IF(BI7=0,"",(BI7/K7)))</f>
        <v>0.3485342019544</v>
      </c>
      <c r="BK7" s="114">
        <v>9</v>
      </c>
      <c r="BL7" s="115">
        <f>IFERROR(BK7/BI7,"-")</f>
        <v>0.08411214953271</v>
      </c>
      <c r="BM7" s="116">
        <v>66000</v>
      </c>
      <c r="BN7" s="117">
        <f>IFERROR(BM7/BI7,"-")</f>
        <v>616.82242990654</v>
      </c>
      <c r="BO7" s="118">
        <v>4</v>
      </c>
      <c r="BP7" s="118">
        <v>2</v>
      </c>
      <c r="BQ7" s="118">
        <v>3</v>
      </c>
      <c r="BR7" s="119">
        <v>37</v>
      </c>
      <c r="BS7" s="120">
        <f>IF(K7=0,"",IF(BR7=0,"",(BR7/K7)))</f>
        <v>0.12052117263844</v>
      </c>
      <c r="BT7" s="121">
        <v>8</v>
      </c>
      <c r="BU7" s="122">
        <f>IFERROR(BT7/BR7,"-")</f>
        <v>0.21621621621622</v>
      </c>
      <c r="BV7" s="123">
        <v>1369000</v>
      </c>
      <c r="BW7" s="124">
        <f>IFERROR(BV7/BR7,"-")</f>
        <v>37000</v>
      </c>
      <c r="BX7" s="125">
        <v>2</v>
      </c>
      <c r="BY7" s="125">
        <v>2</v>
      </c>
      <c r="BZ7" s="125">
        <v>4</v>
      </c>
      <c r="CA7" s="126">
        <v>10</v>
      </c>
      <c r="CB7" s="127">
        <f>IF(K7=0,"",IF(CA7=0,"",(CA7/K7)))</f>
        <v>0.03257328990228</v>
      </c>
      <c r="CC7" s="128">
        <v>2</v>
      </c>
      <c r="CD7" s="129">
        <f>IFERROR(CC7/CA7,"-")</f>
        <v>0.2</v>
      </c>
      <c r="CE7" s="130">
        <v>137000</v>
      </c>
      <c r="CF7" s="131">
        <f>IFERROR(CE7/CA7,"-")</f>
        <v>13700</v>
      </c>
      <c r="CG7" s="132">
        <v>1</v>
      </c>
      <c r="CH7" s="132"/>
      <c r="CI7" s="132">
        <v>1</v>
      </c>
      <c r="CJ7" s="133">
        <v>35</v>
      </c>
      <c r="CK7" s="134">
        <v>1765000</v>
      </c>
      <c r="CL7" s="134">
        <v>1293000</v>
      </c>
      <c r="CM7" s="134">
        <v>6000</v>
      </c>
      <c r="CN7" s="135" t="str">
        <f>IF(AND(CL7=0,CM7=0),"",IF(AND(CL7&lt;=100000,CM7&lt;=100000),"",IF(CL7/CK7&gt;0.7,"男高",IF(CM7/CK7&gt;0.7,"女高",""))))</f>
        <v>男高</v>
      </c>
    </row>
    <row r="8" spans="1:94">
      <c r="A8" s="78">
        <f>W8</f>
        <v>0.78647591796056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1089671</v>
      </c>
      <c r="H8" s="80">
        <v>0</v>
      </c>
      <c r="I8" s="80">
        <v>0</v>
      </c>
      <c r="J8" s="80">
        <v>28455</v>
      </c>
      <c r="K8" s="81">
        <v>455</v>
      </c>
      <c r="L8" s="83">
        <f>IFERROR(K8/J8,"-")</f>
        <v>0.015990159901599</v>
      </c>
      <c r="M8" s="80">
        <v>7</v>
      </c>
      <c r="N8" s="80">
        <v>186</v>
      </c>
      <c r="O8" s="83">
        <f>IFERROR(M8/(K8),"-")</f>
        <v>0.015384615384615</v>
      </c>
      <c r="P8" s="84">
        <f>IFERROR(G8/SUM(K8:K8),"-")</f>
        <v>2394.8813186813</v>
      </c>
      <c r="Q8" s="85">
        <v>46</v>
      </c>
      <c r="R8" s="83">
        <f>IF(K8=0,"-",Q8/K8)</f>
        <v>0.1010989010989</v>
      </c>
      <c r="S8" s="206">
        <v>857000</v>
      </c>
      <c r="T8" s="207">
        <f>IFERROR(S8/K8,"-")</f>
        <v>1883.5164835165</v>
      </c>
      <c r="U8" s="207">
        <f>IFERROR(S8/Q8,"-")</f>
        <v>18630.434782609</v>
      </c>
      <c r="V8" s="208">
        <f>SUM(S8:S8)-SUM(G8:G8)</f>
        <v>-232671</v>
      </c>
      <c r="W8" s="87">
        <f>SUM(S8:S8)/SUM(G8:G8)</f>
        <v>0.78647591796056</v>
      </c>
      <c r="Y8" s="88">
        <v>20</v>
      </c>
      <c r="Z8" s="89">
        <f>IF(K8=0,"",IF(Y8=0,"",(Y8/K8)))</f>
        <v>0.043956043956044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50</v>
      </c>
      <c r="AI8" s="95">
        <f>IF(K8=0,"",IF(AH8=0,"",(AH8/K8)))</f>
        <v>0.10989010989011</v>
      </c>
      <c r="AJ8" s="94">
        <v>2</v>
      </c>
      <c r="AK8" s="96">
        <f>IFERROR(AJ8/AH8,"-")</f>
        <v>0.04</v>
      </c>
      <c r="AL8" s="97">
        <v>12000</v>
      </c>
      <c r="AM8" s="98">
        <f>IFERROR(AL8/AH8,"-")</f>
        <v>240</v>
      </c>
      <c r="AN8" s="99">
        <v>1</v>
      </c>
      <c r="AO8" s="99"/>
      <c r="AP8" s="99">
        <v>1</v>
      </c>
      <c r="AQ8" s="100">
        <v>38</v>
      </c>
      <c r="AR8" s="101">
        <f>IF(K8=0,"",IF(AQ8=0,"",(AQ8/K8)))</f>
        <v>0.083516483516484</v>
      </c>
      <c r="AS8" s="100">
        <v>2</v>
      </c>
      <c r="AT8" s="102">
        <f>IFERROR(AR8/AQ8,"-")</f>
        <v>0.0021978021978022</v>
      </c>
      <c r="AU8" s="103">
        <v>11000</v>
      </c>
      <c r="AV8" s="104">
        <f>IFERROR(AU8/AQ8,"-")</f>
        <v>289.47368421053</v>
      </c>
      <c r="AW8" s="105">
        <v>1</v>
      </c>
      <c r="AX8" s="105">
        <v>1</v>
      </c>
      <c r="AY8" s="105"/>
      <c r="AZ8" s="106">
        <v>104</v>
      </c>
      <c r="BA8" s="107">
        <f>IF(K8=0,"",IF(AZ8=0,"",(AZ8/K8)))</f>
        <v>0.22857142857143</v>
      </c>
      <c r="BB8" s="106">
        <v>8</v>
      </c>
      <c r="BC8" s="108">
        <f>IFERROR(BB8/AZ8,"-")</f>
        <v>0.076923076923077</v>
      </c>
      <c r="BD8" s="109">
        <v>275000</v>
      </c>
      <c r="BE8" s="110">
        <f>IFERROR(BD8/AZ8,"-")</f>
        <v>2644.2307692308</v>
      </c>
      <c r="BF8" s="111">
        <v>4</v>
      </c>
      <c r="BG8" s="111">
        <v>2</v>
      </c>
      <c r="BH8" s="111">
        <v>2</v>
      </c>
      <c r="BI8" s="112">
        <v>166</v>
      </c>
      <c r="BJ8" s="113">
        <f>IF(K8=0,"",IF(BI8=0,"",(BI8/K8)))</f>
        <v>0.36483516483516</v>
      </c>
      <c r="BK8" s="114">
        <v>19</v>
      </c>
      <c r="BL8" s="115">
        <f>IFERROR(BK8/BI8,"-")</f>
        <v>0.1144578313253</v>
      </c>
      <c r="BM8" s="116">
        <v>255000</v>
      </c>
      <c r="BN8" s="117">
        <f>IFERROR(BM8/BI8,"-")</f>
        <v>1536.1445783133</v>
      </c>
      <c r="BO8" s="118">
        <v>10</v>
      </c>
      <c r="BP8" s="118">
        <v>3</v>
      </c>
      <c r="BQ8" s="118">
        <v>6</v>
      </c>
      <c r="BR8" s="119">
        <v>66</v>
      </c>
      <c r="BS8" s="120">
        <f>IF(K8=0,"",IF(BR8=0,"",(BR8/K8)))</f>
        <v>0.14505494505495</v>
      </c>
      <c r="BT8" s="121">
        <v>12</v>
      </c>
      <c r="BU8" s="122">
        <f>IFERROR(BT8/BR8,"-")</f>
        <v>0.18181818181818</v>
      </c>
      <c r="BV8" s="123">
        <v>294000</v>
      </c>
      <c r="BW8" s="124">
        <f>IFERROR(BV8/BR8,"-")</f>
        <v>4454.5454545455</v>
      </c>
      <c r="BX8" s="125">
        <v>1</v>
      </c>
      <c r="BY8" s="125">
        <v>2</v>
      </c>
      <c r="BZ8" s="125">
        <v>9</v>
      </c>
      <c r="CA8" s="126">
        <v>11</v>
      </c>
      <c r="CB8" s="127">
        <f>IF(K8=0,"",IF(CA8=0,"",(CA8/K8)))</f>
        <v>0.024175824175824</v>
      </c>
      <c r="CC8" s="128">
        <v>3</v>
      </c>
      <c r="CD8" s="129">
        <f>IFERROR(CC8/CA8,"-")</f>
        <v>0.27272727272727</v>
      </c>
      <c r="CE8" s="130">
        <v>10000</v>
      </c>
      <c r="CF8" s="131">
        <f>IFERROR(CE8/CA8,"-")</f>
        <v>909.09090909091</v>
      </c>
      <c r="CG8" s="132">
        <v>2</v>
      </c>
      <c r="CH8" s="132">
        <v>1</v>
      </c>
      <c r="CI8" s="132"/>
      <c r="CJ8" s="133">
        <v>46</v>
      </c>
      <c r="CK8" s="134">
        <v>857000</v>
      </c>
      <c r="CL8" s="134">
        <v>207000</v>
      </c>
      <c r="CM8" s="134">
        <v>9000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2.4205205964114</v>
      </c>
      <c r="B11" s="154"/>
      <c r="C11" s="154"/>
      <c r="D11" s="154"/>
      <c r="E11" s="155" t="s">
        <v>75</v>
      </c>
      <c r="F11" s="155"/>
      <c r="G11" s="209">
        <f>SUM(G6:G10)</f>
        <v>9738177</v>
      </c>
      <c r="H11" s="154">
        <f>SUM(H6:H10)</f>
        <v>0</v>
      </c>
      <c r="I11" s="154">
        <f>SUM(I6:I10)</f>
        <v>0</v>
      </c>
      <c r="J11" s="154">
        <f>SUM(J6:J10)</f>
        <v>408348</v>
      </c>
      <c r="K11" s="154">
        <f>SUM(K6:K10)</f>
        <v>3445</v>
      </c>
      <c r="L11" s="156">
        <f>IFERROR(K11/J11,"-")</f>
        <v>0.0084364316710257</v>
      </c>
      <c r="M11" s="157">
        <f>SUM(M6:M10)</f>
        <v>93</v>
      </c>
      <c r="N11" s="157">
        <f>SUM(N6:N10)</f>
        <v>1472</v>
      </c>
      <c r="O11" s="156">
        <f>IFERROR(M11/K11,"-")</f>
        <v>0.02699564586357</v>
      </c>
      <c r="P11" s="158">
        <f>IFERROR(G11/K11,"-")</f>
        <v>2826.7567489115</v>
      </c>
      <c r="Q11" s="159">
        <f>SUM(Q6:Q10)</f>
        <v>404</v>
      </c>
      <c r="R11" s="156">
        <f>IFERROR(Q11/K11,"-")</f>
        <v>0.11727140783745</v>
      </c>
      <c r="S11" s="209">
        <f>SUM(S6:S10)</f>
        <v>23571458</v>
      </c>
      <c r="T11" s="209">
        <f>IFERROR(S11/K11,"-")</f>
        <v>6842.2229317852</v>
      </c>
      <c r="U11" s="209">
        <f>IFERROR(S11/Q11,"-")</f>
        <v>58345.193069307</v>
      </c>
      <c r="V11" s="209">
        <f>S11-G11</f>
        <v>13833281</v>
      </c>
      <c r="W11" s="160">
        <f>S11/G11</f>
        <v>2.4205205964114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0.2</v>
      </c>
      <c r="S6" s="206">
        <v>19200</v>
      </c>
      <c r="T6" s="207">
        <f>IFERROR(S6/K6,"-")</f>
        <v>3840</v>
      </c>
      <c r="U6" s="207">
        <f>IFERROR(S6/Q6,"-")</f>
        <v>19200</v>
      </c>
      <c r="V6" s="208">
        <f>SUM(S6:S6)-SUM(G6:G6)</f>
        <v>19200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0.4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2</v>
      </c>
      <c r="AR6" s="101">
        <f>IF(K6=0,"",IF(AQ6=0,"",(AQ6/K6)))</f>
        <v>0.4</v>
      </c>
      <c r="AS6" s="100">
        <v>1</v>
      </c>
      <c r="AT6" s="102">
        <f>IFERROR(AR6/AQ6,"-")</f>
        <v>0.2</v>
      </c>
      <c r="AU6" s="103">
        <v>19200</v>
      </c>
      <c r="AV6" s="104">
        <f>IFERROR(AU6/AQ6,"-")</f>
        <v>9600</v>
      </c>
      <c r="AW6" s="105"/>
      <c r="AX6" s="105"/>
      <c r="AY6" s="105">
        <v>1</v>
      </c>
      <c r="AZ6" s="106">
        <v>1</v>
      </c>
      <c r="BA6" s="107">
        <f>IF(K6=0,"",IF(AZ6=0,"",(AZ6/K6)))</f>
        <v>0.2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19200</v>
      </c>
      <c r="CL6" s="134">
        <v>19200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50</v>
      </c>
      <c r="L7" s="83" t="str">
        <f>IFERROR(K7/J7,"-")</f>
        <v>-</v>
      </c>
      <c r="M7" s="80">
        <v>0</v>
      </c>
      <c r="N7" s="80">
        <v>8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10</v>
      </c>
      <c r="Z7" s="89">
        <f>IF(K7=0,"",IF(Y7=0,"",(Y7/K7)))</f>
        <v>0.2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19</v>
      </c>
      <c r="AI7" s="95">
        <f>IF(K7=0,"",IF(AH7=0,"",(AH7/K7)))</f>
        <v>0.38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0.14</v>
      </c>
      <c r="AS7" s="100"/>
      <c r="AT7" s="102">
        <f>IFERROR(AR7/AQ7,"-")</f>
        <v>0.02</v>
      </c>
      <c r="AU7" s="103"/>
      <c r="AV7" s="104">
        <f>IFERROR(AU7/AQ7,"-")</f>
        <v>0</v>
      </c>
      <c r="AW7" s="105"/>
      <c r="AX7" s="105"/>
      <c r="AY7" s="105"/>
      <c r="AZ7" s="106">
        <v>11</v>
      </c>
      <c r="BA7" s="107">
        <f>IF(K7=0,"",IF(AZ7=0,"",(AZ7/K7)))</f>
        <v>0.22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2</v>
      </c>
      <c r="BJ7" s="113">
        <f>IF(K7=0,"",IF(BI7=0,"",(BI7/K7)))</f>
        <v>0.04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>
        <v>1</v>
      </c>
      <c r="BS7" s="120">
        <f>IF(K7=0,"",IF(BR7=0,"",(BR7/K7)))</f>
        <v>0.02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55</v>
      </c>
      <c r="L10" s="156" t="str">
        <f>IFERROR(K10/J10,"-")</f>
        <v>-</v>
      </c>
      <c r="M10" s="157">
        <f>SUM(M6:M9)</f>
        <v>0</v>
      </c>
      <c r="N10" s="157">
        <f>SUM(N6:N9)</f>
        <v>10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0.018181818181818</v>
      </c>
      <c r="S10" s="209">
        <f>SUM(S6:S9)</f>
        <v>19200</v>
      </c>
      <c r="T10" s="209">
        <f>IFERROR(S10/K10,"-")</f>
        <v>349.09090909091</v>
      </c>
      <c r="U10" s="209">
        <f>IFERROR(S10/Q10,"-")</f>
        <v>19200</v>
      </c>
      <c r="V10" s="209">
        <f>S10-G10</f>
        <v>19200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