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<sst xmlns="http://schemas.openxmlformats.org/spreadsheetml/2006/main" uniqueCount="73">
  <si>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</si>
  <si>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</si>
  <si>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</si>
  <si>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</si>
  <si>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</si>
  <si>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</si>
  <si>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</si>
  <si>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</si>
  <si>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</si>
  <si>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</si>
  <si>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</si>
  <si>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</si>
  <si>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</si>
  <si>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</si>
  <si>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</si>
  <si>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</si>
  <si>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</si>
  <si>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</si>
  <si>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</si>
  <si>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</si>
  <si>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</si>
  <si>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</si>
  <si>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</si>
  <si>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</si>
  <si>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アプリストア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</si>
  <si>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</si>
  <si>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</si>
  <si>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</si>
  <si>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</si>
  <si>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</si>
  <si>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</si>
  <si>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</si>
  <si>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</si>
  <si>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</si>
  <si>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</si>
  <si>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</si>
  <si>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</si>
  <si>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</si>
  <si>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</si>
  <si>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</si>
  <si>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</si>
  <si>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</si>
  <si>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</si>
  <si>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</si>
  <si>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</si>
  <si>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</si>
  <si>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</si>
  <si>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</si>
  <si>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</si>
  <si>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</si>
  <si>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</si>
  <si>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</si>
  <si>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</si>
  <si>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</si>
  <si>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</si>
  <si>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</si>
  <si>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</si>
  <si>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</si>
  <si>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</si>
  <si>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</si>
  <si>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</si>
  <si>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</si>
  <si>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</si>
  <si>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7/1～7/31</t>
  </si>
  <si>
    <t>アフィリエイト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</si>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</sst>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10</v>
      </c>
      <c r="I6" s="44">
        <v>1</v>
      </c>
      <c r="J6" s="47">
        <f>H6+I6</f>
        <v>11</v>
      </c>
      <c r="K6" s="37" t="str">
        <f>IFERROR(J6/G6,"-")</f>
        <v>-</v>
      </c>
      <c r="L6" s="36">
        <v>2</v>
      </c>
      <c r="M6" s="36">
        <v>4</v>
      </c>
      <c r="N6" s="37">
        <f>IFERROR(L6/J6,"-")</f>
        <v>0.18181818181818</v>
      </c>
      <c r="O6" s="38">
        <f>IFERROR(D6/J6,"-")</f>
        <v>0</v>
      </c>
      <c r="P6" s="39">
        <v>5</v>
      </c>
      <c r="Q6" s="37">
        <f>IFERROR(P6/J6,"-")</f>
        <v>0.45454545454545</v>
      </c>
      <c r="R6" s="219">
        <v>168000</v>
      </c>
      <c r="S6" s="220">
        <f>IFERROR(R6/J6,"-")</f>
        <v>15272.727272727</v>
      </c>
      <c r="T6" s="220">
        <f>IFERROR(R6/P6,"-")</f>
        <v>33600</v>
      </c>
      <c r="U6" s="214">
        <f>IFERROR(R6-D6,"-")</f>
        <v>168000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0</v>
      </c>
      <c r="H7" s="43">
        <v>63</v>
      </c>
      <c r="I7" s="44">
        <v>10</v>
      </c>
      <c r="J7" s="47">
        <f>H7+I7</f>
        <v>73</v>
      </c>
      <c r="K7" s="37" t="str">
        <f>IFERROR(J7/G7,"-")</f>
        <v>-</v>
      </c>
      <c r="L7" s="36">
        <v>1</v>
      </c>
      <c r="M7" s="36">
        <v>22</v>
      </c>
      <c r="N7" s="37">
        <f>IFERROR(L7/J7,"-")</f>
        <v>0.013698630136986</v>
      </c>
      <c r="O7" s="38">
        <f>IFERROR(D7/J7,"-")</f>
        <v>0</v>
      </c>
      <c r="P7" s="39">
        <v>9</v>
      </c>
      <c r="Q7" s="37">
        <f>IFERROR(P7/J7,"-")</f>
        <v>0.12328767123288</v>
      </c>
      <c r="R7" s="219">
        <v>140000</v>
      </c>
      <c r="S7" s="220">
        <f>IFERROR(R7/J7,"-")</f>
        <v>1917.8082191781</v>
      </c>
      <c r="T7" s="220">
        <f>IFERROR(R7/P7,"-")</f>
        <v>15555.555555556</v>
      </c>
      <c r="U7" s="214">
        <f>IFERROR(R7-D7,"-")</f>
        <v>140000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73</v>
      </c>
      <c r="I10" s="21">
        <f>SUM(I6:I8)</f>
        <v>11</v>
      </c>
      <c r="J10" s="21">
        <f>SUM(J6:J8)</f>
        <v>84</v>
      </c>
      <c r="K10" s="22" t="str">
        <f>IFERROR(J10/G10,"-")</f>
        <v>-</v>
      </c>
      <c r="L10" s="33">
        <f>SUM(L6:L8)</f>
        <v>3</v>
      </c>
      <c r="M10" s="33">
        <f>SUM(M6:M8)</f>
        <v>26</v>
      </c>
      <c r="N10" s="22">
        <f>IFERROR(L10/J10,"-")</f>
        <v>0.035714285714286</v>
      </c>
      <c r="O10" s="23">
        <f>IFERROR(D10/J10,"-")</f>
        <v>0</v>
      </c>
      <c r="P10" s="24">
        <f>SUM(P6:P8)</f>
        <v>14</v>
      </c>
      <c r="Q10" s="22">
        <f>IFERROR(P10/J10,"-")</f>
        <v>0.16666666666667</v>
      </c>
      <c r="R10" s="25">
        <f>SUM(R6:R8)</f>
        <v>308000</v>
      </c>
      <c r="S10" s="25">
        <f>IFERROR(R10/J10,"-")</f>
        <v>3666.6666666667</v>
      </c>
      <c r="T10" s="25">
        <f>IFERROR(R10/P10,"-")</f>
        <v>22000</v>
      </c>
      <c r="U10" s="26">
        <f>SUM(U6:U8)</f>
        <v>308000</v>
      </c>
      <c r="V10" s="27" t="str">
        <f>IFERROR(R10/D10,"-")</f>
        <v>-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11</v>
      </c>
      <c r="M6" s="82">
        <v>11</v>
      </c>
      <c r="N6" s="83" t="str">
        <f>IFERROR(L6/K6,"-")</f>
        <v>-</v>
      </c>
      <c r="O6" s="80">
        <v>2</v>
      </c>
      <c r="P6" s="80">
        <v>4</v>
      </c>
      <c r="Q6" s="83">
        <f>IFERROR(O6/L6,"-")</f>
        <v>0.18181818181818</v>
      </c>
      <c r="R6" s="84">
        <f>IFERROR(G6/SUM(L6:L6),"-")</f>
        <v>0</v>
      </c>
      <c r="S6" s="85">
        <v>5</v>
      </c>
      <c r="T6" s="83">
        <f>IF(L6=0,"-",S6/L6)</f>
        <v>0.45454545454545</v>
      </c>
      <c r="U6" s="206">
        <v>168000</v>
      </c>
      <c r="V6" s="207">
        <f>IFERROR(U6/L6,"-")</f>
        <v>15272.727272727</v>
      </c>
      <c r="W6" s="207">
        <f>IFERROR(U6/S6,"-")</f>
        <v>33600</v>
      </c>
      <c r="X6" s="208">
        <f>SUM(U6:U6)-SUM(G6:G6)</f>
        <v>168000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5</v>
      </c>
      <c r="BC6" s="107">
        <f>IF(L6=0,"",IF(BB6=0,"",(BB6/L6)))</f>
        <v>0.45454545454545</v>
      </c>
      <c r="BD6" s="106">
        <v>1</v>
      </c>
      <c r="BE6" s="108">
        <f>IFERROR(BD6/BB6,"-")</f>
        <v>0.2</v>
      </c>
      <c r="BF6" s="109">
        <v>14000</v>
      </c>
      <c r="BG6" s="110">
        <f>IFERROR(BF6/BB6,"-")</f>
        <v>2800</v>
      </c>
      <c r="BH6" s="111"/>
      <c r="BI6" s="111"/>
      <c r="BJ6" s="111">
        <v>1</v>
      </c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>
        <v>3</v>
      </c>
      <c r="BU6" s="120">
        <f>IF(L6=0,"",IF(BT6=0,"",(BT6/L6)))</f>
        <v>0.27272727272727</v>
      </c>
      <c r="BV6" s="121">
        <v>2</v>
      </c>
      <c r="BW6" s="122">
        <f>IFERROR(BV6/BT6,"-")</f>
        <v>0.66666666666667</v>
      </c>
      <c r="BX6" s="123">
        <v>140000</v>
      </c>
      <c r="BY6" s="124">
        <f>IFERROR(BX6/BT6,"-")</f>
        <v>46666.666666667</v>
      </c>
      <c r="BZ6" s="125"/>
      <c r="CA6" s="125"/>
      <c r="CB6" s="125">
        <v>2</v>
      </c>
      <c r="CC6" s="126">
        <v>3</v>
      </c>
      <c r="CD6" s="127">
        <f>IF(L6=0,"",IF(CC6=0,"",(CC6/L6)))</f>
        <v>0.27272727272727</v>
      </c>
      <c r="CE6" s="128">
        <v>2</v>
      </c>
      <c r="CF6" s="129">
        <f>IFERROR(CE6/CC6,"-")</f>
        <v>0.66666666666667</v>
      </c>
      <c r="CG6" s="130">
        <v>14000</v>
      </c>
      <c r="CH6" s="131">
        <f>IFERROR(CG6/CC6,"-")</f>
        <v>4666.6666666667</v>
      </c>
      <c r="CI6" s="132">
        <v>1</v>
      </c>
      <c r="CJ6" s="132"/>
      <c r="CK6" s="132">
        <v>1</v>
      </c>
      <c r="CL6" s="133">
        <v>5</v>
      </c>
      <c r="CM6" s="134">
        <v>168000</v>
      </c>
      <c r="CN6" s="134">
        <v>120000</v>
      </c>
      <c r="CO6" s="134"/>
      <c r="CP6" s="135" t="str">
        <f>IF(AND(CN6=0,CO6=0),"",IF(AND(CN6&lt;=100000,CO6&lt;=100000),"",IF(CN6/CM6&gt;0.7,"男高",IF(CO6/CM6&gt;0.7,"女高",""))))</f>
        <v>男高</v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64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11</v>
      </c>
      <c r="M9" s="154">
        <f>SUM(M6:M8)</f>
        <v>11</v>
      </c>
      <c r="N9" s="156" t="str">
        <f>IFERROR(L9/K9,"-")</f>
        <v>-</v>
      </c>
      <c r="O9" s="157">
        <f>SUM(O6:O8)</f>
        <v>2</v>
      </c>
      <c r="P9" s="157">
        <f>SUM(P6:P8)</f>
        <v>4</v>
      </c>
      <c r="Q9" s="156">
        <f>IFERROR(O9/L9,"-")</f>
        <v>0.18181818181818</v>
      </c>
      <c r="R9" s="158">
        <f>IFERROR(G9/L9,"-")</f>
        <v>0</v>
      </c>
      <c r="S9" s="159">
        <f>SUM(S6:S8)</f>
        <v>5</v>
      </c>
      <c r="T9" s="156">
        <f>IFERROR(S9/L9,"-")</f>
        <v>0.45454545454545</v>
      </c>
      <c r="U9" s="209">
        <f>SUM(U6:U8)</f>
        <v>168000</v>
      </c>
      <c r="V9" s="209">
        <f>IFERROR(U9/L9,"-")</f>
        <v>15272.727272727</v>
      </c>
      <c r="W9" s="209">
        <f>IFERROR(U9/S9,"-")</f>
        <v>33600</v>
      </c>
      <c r="X9" s="209">
        <f>U9-G9</f>
        <v>168000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65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66</v>
      </c>
      <c r="C6" s="222" t="s">
        <v>67</v>
      </c>
      <c r="D6" s="222" t="s">
        <v>68</v>
      </c>
      <c r="E6" s="79" t="s">
        <v>69</v>
      </c>
      <c r="F6" s="79" t="s">
        <v>63</v>
      </c>
      <c r="G6" s="208">
        <v>0</v>
      </c>
      <c r="H6" s="80">
        <v>0</v>
      </c>
      <c r="I6" s="80">
        <v>0</v>
      </c>
      <c r="J6" s="80">
        <v>0</v>
      </c>
      <c r="K6" s="81">
        <v>10</v>
      </c>
      <c r="L6" s="83" t="str">
        <f>IFERROR(K6/J6,"-")</f>
        <v>-</v>
      </c>
      <c r="M6" s="80">
        <v>0</v>
      </c>
      <c r="N6" s="80">
        <v>7</v>
      </c>
      <c r="O6" s="83">
        <f>IFERROR(M6/(K6),"-")</f>
        <v>0</v>
      </c>
      <c r="P6" s="84">
        <f>IFERROR(G6/SUM(K6:K6),"-")</f>
        <v>0</v>
      </c>
      <c r="Q6" s="85">
        <v>2</v>
      </c>
      <c r="R6" s="83">
        <f>IF(K6=0,"-",Q6/K6)</f>
        <v>0.2</v>
      </c>
      <c r="S6" s="206">
        <v>9000</v>
      </c>
      <c r="T6" s="207">
        <f>IFERROR(S6/K6,"-")</f>
        <v>900</v>
      </c>
      <c r="U6" s="207">
        <f>IFERROR(S6/Q6,"-")</f>
        <v>4500</v>
      </c>
      <c r="V6" s="208">
        <f>SUM(S6:S6)-SUM(G6:G6)</f>
        <v>9000</v>
      </c>
      <c r="W6" s="87" t="str">
        <f>SUM(S6:S6)/SUM(G6:G6)</f>
        <v>0</v>
      </c>
      <c r="Y6" s="88">
        <v>3</v>
      </c>
      <c r="Z6" s="89">
        <f>IF(K6=0,"",IF(Y6=0,"",(Y6/K6)))</f>
        <v>0.3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3</v>
      </c>
      <c r="AI6" s="95">
        <f>IF(K6=0,"",IF(AH6=0,"",(AH6/K6)))</f>
        <v>0.3</v>
      </c>
      <c r="AJ6" s="94">
        <v>1</v>
      </c>
      <c r="AK6" s="96">
        <f>IFERROR(AJ6/AH6,"-")</f>
        <v>0.33333333333333</v>
      </c>
      <c r="AL6" s="97">
        <v>6000</v>
      </c>
      <c r="AM6" s="98">
        <f>IFERROR(AL6/AH6,"-")</f>
        <v>2000</v>
      </c>
      <c r="AN6" s="99"/>
      <c r="AO6" s="99">
        <v>1</v>
      </c>
      <c r="AP6" s="99"/>
      <c r="AQ6" s="100">
        <v>1</v>
      </c>
      <c r="AR6" s="101">
        <f>IF(K6=0,"",IF(AQ6=0,"",(AQ6/K6)))</f>
        <v>0.1</v>
      </c>
      <c r="AS6" s="100"/>
      <c r="AT6" s="102">
        <f>IFERROR(AR6/AQ6,"-")</f>
        <v>0.1</v>
      </c>
      <c r="AU6" s="103"/>
      <c r="AV6" s="104">
        <f>IFERROR(AU6/AQ6,"-")</f>
        <v>0</v>
      </c>
      <c r="AW6" s="105"/>
      <c r="AX6" s="105"/>
      <c r="AY6" s="105"/>
      <c r="AZ6" s="106">
        <v>2</v>
      </c>
      <c r="BA6" s="107">
        <f>IF(K6=0,"",IF(AZ6=0,"",(AZ6/K6)))</f>
        <v>0.2</v>
      </c>
      <c r="BB6" s="106">
        <v>1</v>
      </c>
      <c r="BC6" s="108">
        <f>IFERROR(BB6/AZ6,"-")</f>
        <v>0.5</v>
      </c>
      <c r="BD6" s="109">
        <v>3000</v>
      </c>
      <c r="BE6" s="110">
        <f>IFERROR(BD6/AZ6,"-")</f>
        <v>1500</v>
      </c>
      <c r="BF6" s="111">
        <v>1</v>
      </c>
      <c r="BG6" s="111"/>
      <c r="BH6" s="111"/>
      <c r="BI6" s="112">
        <v>1</v>
      </c>
      <c r="BJ6" s="113">
        <f>IF(K6=0,"",IF(BI6=0,"",(BI6/K6)))</f>
        <v>0.1</v>
      </c>
      <c r="BK6" s="114"/>
      <c r="BL6" s="115">
        <f>IFERROR(BK6/BI6,"-")</f>
        <v>0</v>
      </c>
      <c r="BM6" s="116"/>
      <c r="BN6" s="117">
        <f>IFERROR(BM6/BI6,"-")</f>
        <v>0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2</v>
      </c>
      <c r="CK6" s="134">
        <v>9000</v>
      </c>
      <c r="CL6" s="134"/>
      <c r="CM6" s="134">
        <v>6000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70</v>
      </c>
      <c r="C7" s="222" t="s">
        <v>67</v>
      </c>
      <c r="D7" s="222" t="s">
        <v>68</v>
      </c>
      <c r="E7" s="79" t="s">
        <v>71</v>
      </c>
      <c r="F7" s="79" t="s">
        <v>63</v>
      </c>
      <c r="G7" s="208">
        <v>0</v>
      </c>
      <c r="H7" s="80">
        <v>0</v>
      </c>
      <c r="I7" s="80">
        <v>0</v>
      </c>
      <c r="J7" s="80">
        <v>0</v>
      </c>
      <c r="K7" s="81">
        <v>63</v>
      </c>
      <c r="L7" s="83" t="str">
        <f>IFERROR(K7/J7,"-")</f>
        <v>-</v>
      </c>
      <c r="M7" s="80">
        <v>1</v>
      </c>
      <c r="N7" s="80">
        <v>15</v>
      </c>
      <c r="O7" s="83">
        <f>IFERROR(M7/(K7),"-")</f>
        <v>0.015873015873016</v>
      </c>
      <c r="P7" s="84">
        <f>IFERROR(G7/SUM(K7:K7),"-")</f>
        <v>0</v>
      </c>
      <c r="Q7" s="85">
        <v>7</v>
      </c>
      <c r="R7" s="83">
        <f>IF(K7=0,"-",Q7/K7)</f>
        <v>0.11111111111111</v>
      </c>
      <c r="S7" s="206">
        <v>131000</v>
      </c>
      <c r="T7" s="207">
        <f>IFERROR(S7/K7,"-")</f>
        <v>2079.3650793651</v>
      </c>
      <c r="U7" s="207">
        <f>IFERROR(S7/Q7,"-")</f>
        <v>18714.285714286</v>
      </c>
      <c r="V7" s="208">
        <f>SUM(S7:S7)-SUM(G7:G7)</f>
        <v>131000</v>
      </c>
      <c r="W7" s="87" t="str">
        <f>SUM(S7:S7)/SUM(G7:G7)</f>
        <v>0</v>
      </c>
      <c r="Y7" s="88">
        <v>11</v>
      </c>
      <c r="Z7" s="89">
        <f>IF(K7=0,"",IF(Y7=0,"",(Y7/K7)))</f>
        <v>0.17460317460317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20</v>
      </c>
      <c r="AI7" s="95">
        <f>IF(K7=0,"",IF(AH7=0,"",(AH7/K7)))</f>
        <v>0.31746031746032</v>
      </c>
      <c r="AJ7" s="94">
        <v>3</v>
      </c>
      <c r="AK7" s="96">
        <f>IFERROR(AJ7/AH7,"-")</f>
        <v>0.15</v>
      </c>
      <c r="AL7" s="97">
        <v>86000</v>
      </c>
      <c r="AM7" s="98">
        <f>IFERROR(AL7/AH7,"-")</f>
        <v>4300</v>
      </c>
      <c r="AN7" s="99">
        <v>2</v>
      </c>
      <c r="AO7" s="99"/>
      <c r="AP7" s="99">
        <v>1</v>
      </c>
      <c r="AQ7" s="100">
        <v>13</v>
      </c>
      <c r="AR7" s="101">
        <f>IF(K7=0,"",IF(AQ7=0,"",(AQ7/K7)))</f>
        <v>0.20634920634921</v>
      </c>
      <c r="AS7" s="100">
        <v>1</v>
      </c>
      <c r="AT7" s="102">
        <f>IFERROR(AR7/AQ7,"-")</f>
        <v>0.015873015873016</v>
      </c>
      <c r="AU7" s="103">
        <v>18000</v>
      </c>
      <c r="AV7" s="104">
        <f>IFERROR(AU7/AQ7,"-")</f>
        <v>1384.6153846154</v>
      </c>
      <c r="AW7" s="105"/>
      <c r="AX7" s="105"/>
      <c r="AY7" s="105">
        <v>1</v>
      </c>
      <c r="AZ7" s="106">
        <v>11</v>
      </c>
      <c r="BA7" s="107">
        <f>IF(K7=0,"",IF(AZ7=0,"",(AZ7/K7)))</f>
        <v>0.17460317460317</v>
      </c>
      <c r="BB7" s="106">
        <v>2</v>
      </c>
      <c r="BC7" s="108">
        <f>IFERROR(BB7/AZ7,"-")</f>
        <v>0.18181818181818</v>
      </c>
      <c r="BD7" s="109">
        <v>18000</v>
      </c>
      <c r="BE7" s="110">
        <f>IFERROR(BD7/AZ7,"-")</f>
        <v>1636.3636363636</v>
      </c>
      <c r="BF7" s="111">
        <v>1</v>
      </c>
      <c r="BG7" s="111"/>
      <c r="BH7" s="111">
        <v>1</v>
      </c>
      <c r="BI7" s="112">
        <v>6</v>
      </c>
      <c r="BJ7" s="113">
        <f>IF(K7=0,"",IF(BI7=0,"",(BI7/K7)))</f>
        <v>0.095238095238095</v>
      </c>
      <c r="BK7" s="114">
        <v>1</v>
      </c>
      <c r="BL7" s="115">
        <f>IFERROR(BK7/BI7,"-")</f>
        <v>0.16666666666667</v>
      </c>
      <c r="BM7" s="116">
        <v>9000</v>
      </c>
      <c r="BN7" s="117">
        <f>IFERROR(BM7/BI7,"-")</f>
        <v>1500</v>
      </c>
      <c r="BO7" s="118"/>
      <c r="BP7" s="118"/>
      <c r="BQ7" s="118">
        <v>1</v>
      </c>
      <c r="BR7" s="119">
        <v>1</v>
      </c>
      <c r="BS7" s="120">
        <f>IF(K7=0,"",IF(BR7=0,"",(BR7/K7)))</f>
        <v>0.015873015873016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>
        <v>1</v>
      </c>
      <c r="CB7" s="127">
        <f>IF(K7=0,"",IF(CA7=0,"",(CA7/K7)))</f>
        <v>0.015873015873016</v>
      </c>
      <c r="CC7" s="128"/>
      <c r="CD7" s="129">
        <f>IFERROR(CC7/CA7,"-")</f>
        <v>0</v>
      </c>
      <c r="CE7" s="130"/>
      <c r="CF7" s="131">
        <f>IFERROR(CE7/CA7,"-")</f>
        <v>0</v>
      </c>
      <c r="CG7" s="132"/>
      <c r="CH7" s="132"/>
      <c r="CI7" s="132"/>
      <c r="CJ7" s="133">
        <v>7</v>
      </c>
      <c r="CK7" s="134">
        <v>131000</v>
      </c>
      <c r="CL7" s="134">
        <v>80000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72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73</v>
      </c>
      <c r="L10" s="156" t="str">
        <f>IFERROR(K10/J10,"-")</f>
        <v>-</v>
      </c>
      <c r="M10" s="157">
        <f>SUM(M6:M9)</f>
        <v>1</v>
      </c>
      <c r="N10" s="157">
        <f>SUM(N6:N9)</f>
        <v>22</v>
      </c>
      <c r="O10" s="156">
        <f>IFERROR(M10/K10,"-")</f>
        <v>0.013698630136986</v>
      </c>
      <c r="P10" s="158">
        <f>IFERROR(G10/K10,"-")</f>
        <v>0</v>
      </c>
      <c r="Q10" s="159">
        <f>SUM(Q6:Q9)</f>
        <v>9</v>
      </c>
      <c r="R10" s="156">
        <f>IFERROR(Q10/K10,"-")</f>
        <v>0.12328767123288</v>
      </c>
      <c r="S10" s="209">
        <f>SUM(S6:S9)</f>
        <v>140000</v>
      </c>
      <c r="T10" s="209">
        <f>IFERROR(S10/K10,"-")</f>
        <v>1917.8082191781</v>
      </c>
      <c r="U10" s="209">
        <f>IFERROR(S10/Q10,"-")</f>
        <v>15555.555555556</v>
      </c>
      <c r="V10" s="209">
        <f>S10-G10</f>
        <v>140000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