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<sst xmlns="http://schemas.openxmlformats.org/spreadsheetml/2006/main" uniqueCount="72">
  <si>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</si>
  <si>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</si>
  <si>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</si>
  <si>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</si>
  <si>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</si>
  <si>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</si>
  <si>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</si>
  <si>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</si>
  <si>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</si>
  <si>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</si>
  <si>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</si>
  <si>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</si>
  <si>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</si>
  <si>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</si>
  <si>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</si>
  <si>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</si>
  <si>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</si>
  <si>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</si>
  <si>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</si>
  <si>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</si>
  <si>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</si>
  <si>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</si>
  <si>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</si>
  <si>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</si>
  <si>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06月</t>
  </si>
  <si>
    <t>パートナー</t>
  </si>
  <si>
    <t>最終更新日</t>
  </si>
  <si>
    <t>09月30日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</si>
  <si>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</si>
  <si>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</si>
  <si>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</si>
  <si>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</si>
  <si>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</si>
  <si>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</si>
  <si>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</si>
  <si>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</si>
  <si>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</si>
  <si>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</si>
  <si>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</si>
  <si>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</si>
  <si>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</si>
  <si>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</si>
  <si>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</si>
  <si>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</si>
  <si>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</si>
  <si>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</si>
  <si>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</si>
  <si>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</si>
  <si>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</si>
  <si>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</si>
  <si>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</si>
  <si>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</si>
  <si>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</si>
  <si>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</si>
  <si>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</si>
  <si>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</si>
  <si>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</si>
  <si>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</si>
  <si>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</si>
  <si>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</si>
  <si>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</si>
  <si>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</si>
  <si>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6/1～6/30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</si>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</sst>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5</v>
      </c>
      <c r="D6" s="211">
        <v>2203200</v>
      </c>
      <c r="E6" s="36">
        <v>119</v>
      </c>
      <c r="F6" s="36">
        <v>0</v>
      </c>
      <c r="G6" s="36">
        <v>894</v>
      </c>
      <c r="H6" s="43">
        <v>36</v>
      </c>
      <c r="I6" s="44">
        <v>0</v>
      </c>
      <c r="J6" s="47">
        <f>H6+I6</f>
        <v>36</v>
      </c>
      <c r="K6" s="37">
        <f>IFERROR(J6/G6,"-")</f>
        <v>0.040268456375839</v>
      </c>
      <c r="L6" s="36">
        <v>2</v>
      </c>
      <c r="M6" s="36">
        <v>1</v>
      </c>
      <c r="N6" s="37">
        <f>IFERROR(L6/J6,"-")</f>
        <v>0.055555555555556</v>
      </c>
      <c r="O6" s="38">
        <f>IFERROR(D6/J6,"-")</f>
        <v>61200</v>
      </c>
      <c r="P6" s="39">
        <v>1</v>
      </c>
      <c r="Q6" s="37">
        <f>IFERROR(P6/J6,"-")</f>
        <v>0.027777777777778</v>
      </c>
      <c r="R6" s="216">
        <v>3500</v>
      </c>
      <c r="S6" s="217">
        <f>IFERROR(R6/J6,"-")</f>
        <v>97.222222222222</v>
      </c>
      <c r="T6" s="217">
        <f>IFERROR(R6/P6,"-")</f>
        <v>3500</v>
      </c>
      <c r="U6" s="211">
        <f>IFERROR(R6-D6,"-")</f>
        <v>-2199700</v>
      </c>
      <c r="V6" s="40">
        <f>R6/D6</f>
        <v>0.0015885984023239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2203200</v>
      </c>
      <c r="E9" s="21">
        <f>SUM(E6:E7)</f>
        <v>119</v>
      </c>
      <c r="F9" s="21">
        <f>SUM(F6:F7)</f>
        <v>0</v>
      </c>
      <c r="G9" s="21">
        <f>SUM(G6:G7)</f>
        <v>894</v>
      </c>
      <c r="H9" s="21">
        <f>SUM(H6:H7)</f>
        <v>36</v>
      </c>
      <c r="I9" s="21">
        <f>SUM(I6:I7)</f>
        <v>0</v>
      </c>
      <c r="J9" s="21">
        <f>SUM(J6:J7)</f>
        <v>36</v>
      </c>
      <c r="K9" s="22">
        <f>IFERROR(J9/G9,"-")</f>
        <v>0.040268456375839</v>
      </c>
      <c r="L9" s="33">
        <f>SUM(L6:L7)</f>
        <v>2</v>
      </c>
      <c r="M9" s="33">
        <f>SUM(M6:M7)</f>
        <v>1</v>
      </c>
      <c r="N9" s="22">
        <f>IFERROR(L9/J9,"-")</f>
        <v>0.055555555555556</v>
      </c>
      <c r="O9" s="23">
        <f>IFERROR(D9/J9,"-")</f>
        <v>61200</v>
      </c>
      <c r="P9" s="24">
        <f>SUM(P6:P7)</f>
        <v>1</v>
      </c>
      <c r="Q9" s="22">
        <f>IFERROR(P9/J9,"-")</f>
        <v>0.027777777777778</v>
      </c>
      <c r="R9" s="25">
        <f>SUM(R6:R7)</f>
        <v>3500</v>
      </c>
      <c r="S9" s="25">
        <f>IFERROR(R9/J9,"-")</f>
        <v>97.222222222222</v>
      </c>
      <c r="T9" s="25">
        <f>IFERROR(R9/P9,"-")</f>
        <v>3500</v>
      </c>
      <c r="U9" s="26">
        <f>SUM(U6:U7)</f>
        <v>-2199700</v>
      </c>
      <c r="V9" s="27">
        <f>IFERROR(R9/D9,"-")</f>
        <v>0.0015885984023239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1700</v>
      </c>
      <c r="I6" s="80">
        <v>0</v>
      </c>
      <c r="J6" s="80">
        <v>0</v>
      </c>
      <c r="K6" s="80">
        <v>0</v>
      </c>
      <c r="L6" s="81">
        <v>0</v>
      </c>
      <c r="M6" s="82">
        <v>0</v>
      </c>
      <c r="N6" s="83" t="str">
        <f>IFERROR(L6/K6,"-")</f>
        <v>-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1700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>
        <f>Y8</f>
        <v>0.0015885984023239</v>
      </c>
      <c r="B8" s="219" t="s">
        <v>65</v>
      </c>
      <c r="C8" s="219"/>
      <c r="D8" s="219" t="s">
        <v>60</v>
      </c>
      <c r="E8" s="79" t="s">
        <v>66</v>
      </c>
      <c r="F8" s="79" t="s">
        <v>62</v>
      </c>
      <c r="G8" s="201">
        <v>2203200</v>
      </c>
      <c r="H8" s="201">
        <v>1700</v>
      </c>
      <c r="I8" s="80">
        <v>119</v>
      </c>
      <c r="J8" s="80">
        <v>0</v>
      </c>
      <c r="K8" s="80">
        <v>894</v>
      </c>
      <c r="L8" s="81">
        <v>36</v>
      </c>
      <c r="M8" s="82">
        <v>36</v>
      </c>
      <c r="N8" s="83">
        <f>IFERROR(L8/K8,"-")</f>
        <v>0.040268456375839</v>
      </c>
      <c r="O8" s="80">
        <v>2</v>
      </c>
      <c r="P8" s="80">
        <v>1</v>
      </c>
      <c r="Q8" s="83">
        <f>IFERROR(O8/L8,"-")</f>
        <v>0.055555555555556</v>
      </c>
      <c r="R8" s="84">
        <f>IFERROR(G8/SUM(L8:L8),"-")</f>
        <v>61200</v>
      </c>
      <c r="S8" s="85">
        <v>1</v>
      </c>
      <c r="T8" s="83">
        <f>IF(L8=0,"-",S8/L8)</f>
        <v>0.027777777777778</v>
      </c>
      <c r="U8" s="206">
        <v>3500</v>
      </c>
      <c r="V8" s="207">
        <f>IFERROR(U8/L8,"-")</f>
        <v>97.222222222222</v>
      </c>
      <c r="W8" s="207">
        <f>IFERROR(U8/S8,"-")</f>
        <v>3500</v>
      </c>
      <c r="X8" s="208">
        <f>SUM(U8:U8)-SUM(G8:G8)</f>
        <v>-2199700</v>
      </c>
      <c r="Y8" s="87">
        <f>SUM(U8:U8)/SUM(G8:G8)</f>
        <v>0.0015885984023239</v>
      </c>
      <c r="AA8" s="88"/>
      <c r="AB8" s="89">
        <f>IF(L8=0,"",IF(AA8=0,"",(AA8/L8)))</f>
        <v>0</v>
      </c>
      <c r="AC8" s="88"/>
      <c r="AD8" s="90" t="str">
        <f>IFERROR(AC8/AA8,"-")</f>
        <v>-</v>
      </c>
      <c r="AE8" s="91"/>
      <c r="AF8" s="92" t="str">
        <f>IFERROR(AE8/AA8,"-")</f>
        <v>-</v>
      </c>
      <c r="AG8" s="93"/>
      <c r="AH8" s="93"/>
      <c r="AI8" s="93"/>
      <c r="AJ8" s="94">
        <v>4</v>
      </c>
      <c r="AK8" s="95">
        <f>IF(L8=0,"",IF(AJ8=0,"",(AJ8/L8)))</f>
        <v>0.11111111111111</v>
      </c>
      <c r="AL8" s="94"/>
      <c r="AM8" s="96">
        <f>IFERROR(AL8/AJ8,"-")</f>
        <v>0</v>
      </c>
      <c r="AN8" s="97"/>
      <c r="AO8" s="98">
        <f>IFERROR(AN8/AJ8,"-")</f>
        <v>0</v>
      </c>
      <c r="AP8" s="99"/>
      <c r="AQ8" s="99"/>
      <c r="AR8" s="99"/>
      <c r="AS8" s="100">
        <v>5</v>
      </c>
      <c r="AT8" s="101">
        <f>IF(L8=0,"",IF(AS8=0,"",(AS8/L8)))</f>
        <v>0.13888888888889</v>
      </c>
      <c r="AU8" s="100"/>
      <c r="AV8" s="102">
        <f>IFERROR(AU8/AS8,"-")</f>
        <v>0</v>
      </c>
      <c r="AW8" s="103"/>
      <c r="AX8" s="104">
        <f>IFERROR(AW8/AS8,"-")</f>
        <v>0</v>
      </c>
      <c r="AY8" s="105"/>
      <c r="AZ8" s="105"/>
      <c r="BA8" s="105"/>
      <c r="BB8" s="106">
        <v>6</v>
      </c>
      <c r="BC8" s="107">
        <f>IF(L8=0,"",IF(BB8=0,"",(BB8/L8)))</f>
        <v>0.16666666666667</v>
      </c>
      <c r="BD8" s="106"/>
      <c r="BE8" s="108">
        <f>IFERROR(BD8/BB8,"-")</f>
        <v>0</v>
      </c>
      <c r="BF8" s="109"/>
      <c r="BG8" s="110">
        <f>IFERROR(BF8/BB8,"-")</f>
        <v>0</v>
      </c>
      <c r="BH8" s="111"/>
      <c r="BI8" s="111"/>
      <c r="BJ8" s="111"/>
      <c r="BK8" s="112">
        <v>11</v>
      </c>
      <c r="BL8" s="113">
        <f>IF(L8=0,"",IF(BK8=0,"",(BK8/L8)))</f>
        <v>0.30555555555556</v>
      </c>
      <c r="BM8" s="114"/>
      <c r="BN8" s="115">
        <f>IFERROR(BM8/BK8,"-")</f>
        <v>0</v>
      </c>
      <c r="BO8" s="116"/>
      <c r="BP8" s="117">
        <f>IFERROR(BO8/BK8,"-")</f>
        <v>0</v>
      </c>
      <c r="BQ8" s="118"/>
      <c r="BR8" s="118"/>
      <c r="BS8" s="118"/>
      <c r="BT8" s="119">
        <v>8</v>
      </c>
      <c r="BU8" s="120">
        <f>IF(L8=0,"",IF(BT8=0,"",(BT8/L8)))</f>
        <v>0.22222222222222</v>
      </c>
      <c r="BV8" s="121">
        <v>1</v>
      </c>
      <c r="BW8" s="122">
        <f>IFERROR(BV8/BT8,"-")</f>
        <v>0.125</v>
      </c>
      <c r="BX8" s="123">
        <v>3500</v>
      </c>
      <c r="BY8" s="124">
        <f>IFERROR(BX8/BT8,"-")</f>
        <v>437.5</v>
      </c>
      <c r="BZ8" s="125"/>
      <c r="CA8" s="125">
        <v>1</v>
      </c>
      <c r="CB8" s="125"/>
      <c r="CC8" s="126">
        <v>2</v>
      </c>
      <c r="CD8" s="127">
        <f>IF(L8=0,"",IF(CC8=0,"",(CC8/L8)))</f>
        <v>0.055555555555556</v>
      </c>
      <c r="CE8" s="128"/>
      <c r="CF8" s="129">
        <f>IFERROR(CE8/CC8,"-")</f>
        <v>0</v>
      </c>
      <c r="CG8" s="130"/>
      <c r="CH8" s="131">
        <f>IFERROR(CG8/CC8,"-")</f>
        <v>0</v>
      </c>
      <c r="CI8" s="132"/>
      <c r="CJ8" s="132"/>
      <c r="CK8" s="132"/>
      <c r="CL8" s="133">
        <v>1</v>
      </c>
      <c r="CM8" s="134">
        <v>3500</v>
      </c>
      <c r="CN8" s="134">
        <v>3500</v>
      </c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19" t="s">
        <v>67</v>
      </c>
      <c r="C9" s="219"/>
      <c r="D9" s="219" t="s">
        <v>60</v>
      </c>
      <c r="E9" s="79" t="s">
        <v>68</v>
      </c>
      <c r="F9" s="79" t="s">
        <v>62</v>
      </c>
      <c r="G9" s="201">
        <v>0</v>
      </c>
      <c r="H9" s="201">
        <v>1700</v>
      </c>
      <c r="I9" s="80">
        <v>0</v>
      </c>
      <c r="J9" s="80">
        <v>0</v>
      </c>
      <c r="K9" s="80">
        <v>0</v>
      </c>
      <c r="L9" s="81">
        <v>0</v>
      </c>
      <c r="M9" s="82">
        <v>0</v>
      </c>
      <c r="N9" s="83" t="str">
        <f>IFERROR(L9/K9,"-")</f>
        <v>-</v>
      </c>
      <c r="O9" s="80">
        <v>0</v>
      </c>
      <c r="P9" s="80">
        <v>0</v>
      </c>
      <c r="Q9" s="83" t="str">
        <f>IFERROR(O9/L9,"-")</f>
        <v>-</v>
      </c>
      <c r="R9" s="84" t="str">
        <f>IFERROR(G9/SUM(L9:L9),"-")</f>
        <v>-</v>
      </c>
      <c r="S9" s="85">
        <v>0</v>
      </c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>
        <v>0</v>
      </c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 t="str">
        <f>Y10</f>
        <v>0</v>
      </c>
      <c r="B10" s="219" t="s">
        <v>69</v>
      </c>
      <c r="C10" s="219"/>
      <c r="D10" s="219" t="s">
        <v>60</v>
      </c>
      <c r="E10" s="79" t="s">
        <v>70</v>
      </c>
      <c r="F10" s="79" t="s">
        <v>62</v>
      </c>
      <c r="G10" s="201">
        <v>0</v>
      </c>
      <c r="H10" s="201">
        <v>1700</v>
      </c>
      <c r="I10" s="80">
        <v>0</v>
      </c>
      <c r="J10" s="80">
        <v>0</v>
      </c>
      <c r="K10" s="80">
        <v>0</v>
      </c>
      <c r="L10" s="81">
        <v>0</v>
      </c>
      <c r="M10" s="82">
        <v>0</v>
      </c>
      <c r="N10" s="83" t="str">
        <f>IFERROR(L10/K10,"-")</f>
        <v>-</v>
      </c>
      <c r="O10" s="80">
        <v>0</v>
      </c>
      <c r="P10" s="80">
        <v>0</v>
      </c>
      <c r="Q10" s="83" t="str">
        <f>IFERROR(O10/L10,"-")</f>
        <v>-</v>
      </c>
      <c r="R10" s="84" t="str">
        <f>IFERROR(G10/SUM(L10:L10),"-")</f>
        <v>-</v>
      </c>
      <c r="S10" s="85">
        <v>0</v>
      </c>
      <c r="T10" s="83" t="str">
        <f>IF(L10=0,"-",S10/L10)</f>
        <v>-</v>
      </c>
      <c r="U10" s="206"/>
      <c r="V10" s="207" t="str">
        <f>IFERROR(U10/L10,"-")</f>
        <v>-</v>
      </c>
      <c r="W10" s="207" t="str">
        <f>IFERROR(U10/S10,"-")</f>
        <v>-</v>
      </c>
      <c r="X10" s="208">
        <f>SUM(U10:U10)-SUM(G10:G10)</f>
        <v>0</v>
      </c>
      <c r="Y10" s="87" t="str">
        <f>SUM(U10:U10)/SUM(G10:G10)</f>
        <v>0</v>
      </c>
      <c r="AA10" s="88"/>
      <c r="AB10" s="89" t="str">
        <f>IF(L10=0,"",IF(AA10=0,"",(AA10/L10)))</f>
        <v/>
      </c>
      <c r="AC10" s="88"/>
      <c r="AD10" s="90" t="str">
        <f>IFERROR(AC10/AA10,"-")</f>
        <v>-</v>
      </c>
      <c r="AE10" s="91"/>
      <c r="AF10" s="92" t="str">
        <f>IFERROR(AE10/AA10,"-")</f>
        <v>-</v>
      </c>
      <c r="AG10" s="93"/>
      <c r="AH10" s="93"/>
      <c r="AI10" s="93"/>
      <c r="AJ10" s="94"/>
      <c r="AK10" s="95" t="str">
        <f>IF(L10=0,"",IF(AJ10=0,"",(AJ10/L10)))</f>
        <v/>
      </c>
      <c r="AL10" s="94"/>
      <c r="AM10" s="96" t="str">
        <f>IFERROR(AL10/AJ10,"-")</f>
        <v>-</v>
      </c>
      <c r="AN10" s="97"/>
      <c r="AO10" s="98" t="str">
        <f>IFERROR(AN10/AJ10,"-")</f>
        <v>-</v>
      </c>
      <c r="AP10" s="99"/>
      <c r="AQ10" s="99"/>
      <c r="AR10" s="99"/>
      <c r="AS10" s="100"/>
      <c r="AT10" s="101" t="str">
        <f>IF(L10=0,"",IF(AS10=0,"",(AS10/L10)))</f>
        <v/>
      </c>
      <c r="AU10" s="100"/>
      <c r="AV10" s="102" t="str">
        <f>IFERROR(AU10/AS10,"-")</f>
        <v>-</v>
      </c>
      <c r="AW10" s="103"/>
      <c r="AX10" s="104" t="str">
        <f>IFERROR(AW10/AS10,"-")</f>
        <v>-</v>
      </c>
      <c r="AY10" s="105"/>
      <c r="AZ10" s="105"/>
      <c r="BA10" s="105"/>
      <c r="BB10" s="106"/>
      <c r="BC10" s="107" t="str">
        <f>IF(L10=0,"",IF(BB10=0,"",(BB10/L10)))</f>
        <v/>
      </c>
      <c r="BD10" s="106"/>
      <c r="BE10" s="108" t="str">
        <f>IFERROR(BD10/BB10,"-")</f>
        <v>-</v>
      </c>
      <c r="BF10" s="109"/>
      <c r="BG10" s="110" t="str">
        <f>IFERROR(BF10/BB10,"-")</f>
        <v>-</v>
      </c>
      <c r="BH10" s="111"/>
      <c r="BI10" s="111"/>
      <c r="BJ10" s="111"/>
      <c r="BK10" s="112"/>
      <c r="BL10" s="113" t="str">
        <f>IF(L10=0,"",IF(BK10=0,"",(BK10/L10)))</f>
        <v/>
      </c>
      <c r="BM10" s="114"/>
      <c r="BN10" s="115" t="str">
        <f>IFERROR(BM10/BK10,"-")</f>
        <v>-</v>
      </c>
      <c r="BO10" s="116"/>
      <c r="BP10" s="117" t="str">
        <f>IFERROR(BO10/BK10,"-")</f>
        <v>-</v>
      </c>
      <c r="BQ10" s="118"/>
      <c r="BR10" s="118"/>
      <c r="BS10" s="118"/>
      <c r="BT10" s="119"/>
      <c r="BU10" s="120" t="str">
        <f>IF(L10=0,"",IF(BT10=0,"",(BT10/L10)))</f>
        <v/>
      </c>
      <c r="BV10" s="121"/>
      <c r="BW10" s="122" t="str">
        <f>IFERROR(BV10/BT10,"-")</f>
        <v>-</v>
      </c>
      <c r="BX10" s="123"/>
      <c r="BY10" s="124" t="str">
        <f>IFERROR(BX10/BT10,"-")</f>
        <v>-</v>
      </c>
      <c r="BZ10" s="125"/>
      <c r="CA10" s="125"/>
      <c r="CB10" s="125"/>
      <c r="CC10" s="126"/>
      <c r="CD10" s="127" t="str">
        <f>IF(L10=0,"",IF(CC10=0,"",(CC10/L10)))</f>
        <v/>
      </c>
      <c r="CE10" s="128"/>
      <c r="CF10" s="129" t="str">
        <f>IFERROR(CE10/CC10,"-")</f>
        <v>-</v>
      </c>
      <c r="CG10" s="130"/>
      <c r="CH10" s="131" t="str">
        <f>IFERROR(CG10/CC10,"-")</f>
        <v>-</v>
      </c>
      <c r="CI10" s="132"/>
      <c r="CJ10" s="132"/>
      <c r="CK10" s="132"/>
      <c r="CL10" s="133">
        <v>0</v>
      </c>
      <c r="CM10" s="134"/>
      <c r="CN10" s="134"/>
      <c r="CO10" s="134"/>
      <c r="CP10" s="135" t="str">
        <f>IF(AND(CN10=0,CO10=0),"",IF(AND(CN10&lt;=100000,CO10&lt;=100000),"",IF(CN10/CM10&gt;0.7,"男高",IF(CO10/CM10&gt;0.7,"女高",""))))</f>
        <v/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>
        <f>Y13</f>
        <v>0.0015885984023239</v>
      </c>
      <c r="B13" s="154"/>
      <c r="C13" s="154"/>
      <c r="D13" s="154"/>
      <c r="E13" s="155" t="s">
        <v>71</v>
      </c>
      <c r="F13" s="155"/>
      <c r="G13" s="204">
        <f>SUM(G6:G12)</f>
        <v>2203200</v>
      </c>
      <c r="H13" s="204"/>
      <c r="I13" s="154">
        <f>SUM(I6:I12)</f>
        <v>119</v>
      </c>
      <c r="J13" s="154">
        <f>SUM(J6:J12)</f>
        <v>0</v>
      </c>
      <c r="K13" s="154">
        <f>SUM(K6:K12)</f>
        <v>894</v>
      </c>
      <c r="L13" s="154">
        <f>SUM(L6:L12)</f>
        <v>36</v>
      </c>
      <c r="M13" s="154">
        <f>SUM(M6:M12)</f>
        <v>36</v>
      </c>
      <c r="N13" s="156">
        <f>IFERROR(L13/K13,"-")</f>
        <v>0.040268456375839</v>
      </c>
      <c r="O13" s="157">
        <f>SUM(O6:O12)</f>
        <v>2</v>
      </c>
      <c r="P13" s="157">
        <f>SUM(P6:P12)</f>
        <v>1</v>
      </c>
      <c r="Q13" s="156">
        <f>IFERROR(O13/L13,"-")</f>
        <v>0.055555555555556</v>
      </c>
      <c r="R13" s="158">
        <f>IFERROR(G13/L13,"-")</f>
        <v>61200</v>
      </c>
      <c r="S13" s="159">
        <f>SUM(S6:S12)</f>
        <v>1</v>
      </c>
      <c r="T13" s="156">
        <f>IFERROR(S13/L13,"-")</f>
        <v>0.027777777777778</v>
      </c>
      <c r="U13" s="209">
        <f>SUM(U6:U12)</f>
        <v>3500</v>
      </c>
      <c r="V13" s="209">
        <f>IFERROR(U13/L13,"-")</f>
        <v>97.222222222222</v>
      </c>
      <c r="W13" s="209">
        <f>IFERROR(U13/S13,"-")</f>
        <v>3500</v>
      </c>
      <c r="X13" s="209">
        <f>U13-G13</f>
        <v>-2199700</v>
      </c>
      <c r="Y13" s="160">
        <f>U13/G13</f>
        <v>0.0015885984023239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