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<sst xmlns="http://schemas.openxmlformats.org/spreadsheetml/2006/main" uniqueCount="68">
  <si>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</si>
  <si>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</si>
  <si>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</si>
  <si>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</si>
  <si>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</si>
  <si>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</si>
  <si>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</si>
  <si>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</si>
  <si>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</si>
  <si>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</si>
  <si>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</si>
  <si>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</si>
  <si>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</si>
  <si>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</si>
  <si>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</si>
  <si>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</si>
  <si>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</si>
  <si>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</si>
  <si>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</si>
  <si>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</si>
  <si>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</si>
  <si>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</si>
  <si>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</si>
  <si>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</si>
  <si>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</si>
  <si>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</si>
  <si>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</si>
  <si>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</si>
  <si>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</si>
  <si>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</si>
  <si>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</si>
  <si>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</si>
  <si>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</si>
  <si>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</si>
  <si>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</si>
  <si>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</si>
  <si>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</si>
  <si>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</si>
  <si>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</si>
  <si>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</si>
  <si>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</si>
  <si>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</si>
  <si>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</si>
  <si>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</si>
  <si>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</si>
  <si>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</si>
  <si>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</si>
  <si>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</si>
  <si>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</si>
  <si>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</si>
  <si>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</si>
  <si>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</si>
  <si>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</si>
  <si>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</si>
  <si>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</si>
  <si>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</si>
  <si>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</si>
  <si>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</si>
  <si>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</si>
  <si>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</si>
  <si>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</si>
  <si>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</si>
  <si>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</si>
  <si>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11/1～11/30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</si>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</sst>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463500</v>
      </c>
      <c r="E6" s="36">
        <v>0</v>
      </c>
      <c r="F6" s="36">
        <v>0</v>
      </c>
      <c r="G6" s="36">
        <v>1879</v>
      </c>
      <c r="H6" s="43">
        <v>309</v>
      </c>
      <c r="I6" s="44">
        <v>0</v>
      </c>
      <c r="J6" s="47">
        <f>H6+I6</f>
        <v>309</v>
      </c>
      <c r="K6" s="37">
        <f>IFERROR(J6/G6,"-")</f>
        <v>0.16444917509313</v>
      </c>
      <c r="L6" s="36">
        <v>5</v>
      </c>
      <c r="M6" s="36">
        <v>132</v>
      </c>
      <c r="N6" s="37">
        <f>IFERROR(L6/J6,"-")</f>
        <v>0.016181229773463</v>
      </c>
      <c r="O6" s="38">
        <f>IFERROR(D6/J6,"-")</f>
        <v>1500</v>
      </c>
      <c r="P6" s="39">
        <v>19</v>
      </c>
      <c r="Q6" s="37">
        <f>IFERROR(P6/J6,"-")</f>
        <v>0.061488673139159</v>
      </c>
      <c r="R6" s="216">
        <v>390000</v>
      </c>
      <c r="S6" s="217">
        <f>IFERROR(R6/J6,"-")</f>
        <v>1262.1359223301</v>
      </c>
      <c r="T6" s="217">
        <f>IFERROR(R6/P6,"-")</f>
        <v>20526.315789474</v>
      </c>
      <c r="U6" s="211">
        <f>IFERROR(R6-D6,"-")</f>
        <v>-73500</v>
      </c>
      <c r="V6" s="40">
        <f>R6/D6</f>
        <v>0.84142394822006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463500</v>
      </c>
      <c r="E9" s="21">
        <f>SUM(E6:E7)</f>
        <v>0</v>
      </c>
      <c r="F9" s="21">
        <f>SUM(F6:F7)</f>
        <v>0</v>
      </c>
      <c r="G9" s="21">
        <f>SUM(G6:G7)</f>
        <v>1879</v>
      </c>
      <c r="H9" s="21">
        <f>SUM(H6:H7)</f>
        <v>309</v>
      </c>
      <c r="I9" s="21">
        <f>SUM(I6:I7)</f>
        <v>0</v>
      </c>
      <c r="J9" s="21">
        <f>SUM(J6:J7)</f>
        <v>309</v>
      </c>
      <c r="K9" s="22">
        <f>IFERROR(J9/G9,"-")</f>
        <v>0.16444917509313</v>
      </c>
      <c r="L9" s="33">
        <f>SUM(L6:L7)</f>
        <v>5</v>
      </c>
      <c r="M9" s="33">
        <f>SUM(M6:M7)</f>
        <v>132</v>
      </c>
      <c r="N9" s="22">
        <f>IFERROR(L9/J9,"-")</f>
        <v>0.016181229773463</v>
      </c>
      <c r="O9" s="23">
        <f>IFERROR(D9/J9,"-")</f>
        <v>1500</v>
      </c>
      <c r="P9" s="24">
        <f>SUM(P6:P7)</f>
        <v>19</v>
      </c>
      <c r="Q9" s="22">
        <f>IFERROR(P9/J9,"-")</f>
        <v>0.061488673139159</v>
      </c>
      <c r="R9" s="25">
        <f>SUM(R6:R7)</f>
        <v>390000</v>
      </c>
      <c r="S9" s="25">
        <f>IFERROR(R9/J9,"-")</f>
        <v>1262.1359223301</v>
      </c>
      <c r="T9" s="25">
        <f>IFERROR(R9/P9,"-")</f>
        <v>20526.315789474</v>
      </c>
      <c r="U9" s="26">
        <f>SUM(U6:U7)</f>
        <v>-73500</v>
      </c>
      <c r="V9" s="27">
        <f>IFERROR(R9/D9,"-")</f>
        <v>0.84142394822006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0.84142394822006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463500</v>
      </c>
      <c r="H6" s="201">
        <v>1500</v>
      </c>
      <c r="I6" s="80">
        <v>0</v>
      </c>
      <c r="J6" s="80">
        <v>0</v>
      </c>
      <c r="K6" s="80">
        <v>1879</v>
      </c>
      <c r="L6" s="81">
        <v>309</v>
      </c>
      <c r="M6" s="82">
        <v>230</v>
      </c>
      <c r="N6" s="83">
        <f>IFERROR(L6/K6,"-")</f>
        <v>0.16444917509313</v>
      </c>
      <c r="O6" s="80">
        <v>5</v>
      </c>
      <c r="P6" s="80">
        <v>132</v>
      </c>
      <c r="Q6" s="83">
        <f>IFERROR(O6/L6,"-")</f>
        <v>0.016181229773463</v>
      </c>
      <c r="R6" s="84">
        <f>IFERROR(G6/SUM(L6:L6),"-")</f>
        <v>1500</v>
      </c>
      <c r="S6" s="85">
        <v>19</v>
      </c>
      <c r="T6" s="83">
        <f>IF(L6=0,"-",S6/L6)</f>
        <v>0.061488673139159</v>
      </c>
      <c r="U6" s="206">
        <v>390000</v>
      </c>
      <c r="V6" s="207">
        <f>IFERROR(U6/L6,"-")</f>
        <v>1262.1359223301</v>
      </c>
      <c r="W6" s="207">
        <f>IFERROR(U6/S6,"-")</f>
        <v>20526.315789474</v>
      </c>
      <c r="X6" s="208">
        <f>SUM(U6:U6)-SUM(G6:G6)</f>
        <v>-73500</v>
      </c>
      <c r="Y6" s="87">
        <f>SUM(U6:U6)/SUM(G6:G6)</f>
        <v>0.84142394822006</v>
      </c>
      <c r="AA6" s="88">
        <v>79</v>
      </c>
      <c r="AB6" s="89">
        <f>IF(L6=0,"",IF(AA6=0,"",(AA6/L6)))</f>
        <v>0.25566343042071</v>
      </c>
      <c r="AC6" s="88">
        <v>1</v>
      </c>
      <c r="AD6" s="90">
        <f>IFERROR(AC6/AA6,"-")</f>
        <v>0.012658227848101</v>
      </c>
      <c r="AE6" s="91">
        <v>1000</v>
      </c>
      <c r="AF6" s="92">
        <f>IFERROR(AE6/AA6,"-")</f>
        <v>12.658227848101</v>
      </c>
      <c r="AG6" s="93">
        <v>1</v>
      </c>
      <c r="AH6" s="93"/>
      <c r="AI6" s="93"/>
      <c r="AJ6" s="94">
        <v>82</v>
      </c>
      <c r="AK6" s="95">
        <f>IF(L6=0,"",IF(AJ6=0,"",(AJ6/L6)))</f>
        <v>0.26537216828479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23</v>
      </c>
      <c r="AT6" s="101">
        <f>IF(L6=0,"",IF(AS6=0,"",(AS6/L6)))</f>
        <v>0.074433656957929</v>
      </c>
      <c r="AU6" s="100">
        <v>1</v>
      </c>
      <c r="AV6" s="102">
        <f>IFERROR(AU6/AS6,"-")</f>
        <v>0.043478260869565</v>
      </c>
      <c r="AW6" s="103">
        <v>10000</v>
      </c>
      <c r="AX6" s="104">
        <f>IFERROR(AW6/AS6,"-")</f>
        <v>434.78260869565</v>
      </c>
      <c r="AY6" s="105">
        <v>1</v>
      </c>
      <c r="AZ6" s="105"/>
      <c r="BA6" s="105"/>
      <c r="BB6" s="106">
        <v>64</v>
      </c>
      <c r="BC6" s="107">
        <f>IF(L6=0,"",IF(BB6=0,"",(BB6/L6)))</f>
        <v>0.20711974110032</v>
      </c>
      <c r="BD6" s="106">
        <v>6</v>
      </c>
      <c r="BE6" s="108">
        <f>IFERROR(BD6/BB6,"-")</f>
        <v>0.09375</v>
      </c>
      <c r="BF6" s="109">
        <v>151000</v>
      </c>
      <c r="BG6" s="110">
        <f>IFERROR(BF6/BB6,"-")</f>
        <v>2359.375</v>
      </c>
      <c r="BH6" s="111">
        <v>1</v>
      </c>
      <c r="BI6" s="111">
        <v>2</v>
      </c>
      <c r="BJ6" s="111">
        <v>3</v>
      </c>
      <c r="BK6" s="112">
        <v>46</v>
      </c>
      <c r="BL6" s="113">
        <f>IF(L6=0,"",IF(BK6=0,"",(BK6/L6)))</f>
        <v>0.14886731391586</v>
      </c>
      <c r="BM6" s="114">
        <v>7</v>
      </c>
      <c r="BN6" s="115">
        <f>IFERROR(BM6/BK6,"-")</f>
        <v>0.15217391304348</v>
      </c>
      <c r="BO6" s="116">
        <v>174000</v>
      </c>
      <c r="BP6" s="117">
        <f>IFERROR(BO6/BK6,"-")</f>
        <v>3782.6086956522</v>
      </c>
      <c r="BQ6" s="118">
        <v>2</v>
      </c>
      <c r="BR6" s="118"/>
      <c r="BS6" s="118">
        <v>5</v>
      </c>
      <c r="BT6" s="119">
        <v>15</v>
      </c>
      <c r="BU6" s="120">
        <f>IF(L6=0,"",IF(BT6=0,"",(BT6/L6)))</f>
        <v>0.048543689320388</v>
      </c>
      <c r="BV6" s="121">
        <v>4</v>
      </c>
      <c r="BW6" s="122">
        <f>IFERROR(BV6/BT6,"-")</f>
        <v>0.26666666666667</v>
      </c>
      <c r="BX6" s="123">
        <v>54000</v>
      </c>
      <c r="BY6" s="124">
        <f>IFERROR(BX6/BT6,"-")</f>
        <v>3600</v>
      </c>
      <c r="BZ6" s="125">
        <v>2</v>
      </c>
      <c r="CA6" s="125"/>
      <c r="CB6" s="125">
        <v>2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19</v>
      </c>
      <c r="CM6" s="134">
        <v>390000</v>
      </c>
      <c r="CN6" s="134">
        <v>95000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0.84142394822006</v>
      </c>
      <c r="B10" s="154"/>
      <c r="C10" s="154"/>
      <c r="D10" s="154"/>
      <c r="E10" s="155" t="s">
        <v>67</v>
      </c>
      <c r="F10" s="155"/>
      <c r="G10" s="204">
        <f>SUM(G6:G9)</f>
        <v>463500</v>
      </c>
      <c r="H10" s="204"/>
      <c r="I10" s="154">
        <f>SUM(I6:I9)</f>
        <v>0</v>
      </c>
      <c r="J10" s="154">
        <f>SUM(J6:J9)</f>
        <v>0</v>
      </c>
      <c r="K10" s="154">
        <f>SUM(K6:K9)</f>
        <v>1879</v>
      </c>
      <c r="L10" s="154">
        <f>SUM(L6:L9)</f>
        <v>309</v>
      </c>
      <c r="M10" s="154">
        <f>SUM(M6:M9)</f>
        <v>230</v>
      </c>
      <c r="N10" s="156">
        <f>IFERROR(L10/K10,"-")</f>
        <v>0.16444917509313</v>
      </c>
      <c r="O10" s="157">
        <f>SUM(O6:O9)</f>
        <v>5</v>
      </c>
      <c r="P10" s="157">
        <f>SUM(P6:P9)</f>
        <v>132</v>
      </c>
      <c r="Q10" s="156">
        <f>IFERROR(O10/L10,"-")</f>
        <v>0.016181229773463</v>
      </c>
      <c r="R10" s="158">
        <f>IFERROR(G10/L10,"-")</f>
        <v>1500</v>
      </c>
      <c r="S10" s="159">
        <f>SUM(S6:S9)</f>
        <v>19</v>
      </c>
      <c r="T10" s="156">
        <f>IFERROR(S10/L10,"-")</f>
        <v>0.061488673139159</v>
      </c>
      <c r="U10" s="209">
        <f>SUM(U6:U9)</f>
        <v>390000</v>
      </c>
      <c r="V10" s="209">
        <f>IFERROR(U10/L10,"-")</f>
        <v>1262.1359223301</v>
      </c>
      <c r="W10" s="209">
        <f>IFERROR(U10/S10,"-")</f>
        <v>20526.315789474</v>
      </c>
      <c r="X10" s="209">
        <f>U10-G10</f>
        <v>-73500</v>
      </c>
      <c r="Y10" s="160">
        <f>U10/G10</f>
        <v>0.84142394822006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