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<sst xmlns="http://schemas.openxmlformats.org/spreadsheetml/2006/main" uniqueCount="68">
  <si>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</si>
  <si>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</si>
  <si>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</si>
  <si>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</si>
  <si>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</si>
  <si>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</si>
  <si>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</si>
  <si>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</si>
  <si>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</si>
  <si>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</si>
  <si>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</si>
  <si>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</si>
  <si>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</si>
  <si>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</si>
  <si>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</si>
  <si>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</si>
  <si>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</si>
  <si>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</si>
  <si>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</si>
  <si>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</si>
  <si>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</si>
  <si>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</si>
  <si>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</si>
  <si>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</si>
  <si>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</si>
  <si>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</si>
  <si>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</si>
  <si>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</si>
  <si>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</si>
  <si>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</si>
  <si>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</si>
  <si>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</si>
  <si>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</si>
  <si>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</si>
  <si>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</si>
  <si>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</si>
  <si>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</si>
  <si>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</si>
  <si>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</si>
  <si>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</si>
  <si>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</si>
  <si>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</si>
  <si>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</si>
  <si>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</si>
  <si>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</si>
  <si>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</si>
  <si>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</si>
  <si>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</si>
  <si>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</si>
  <si>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</si>
  <si>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</si>
  <si>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</si>
  <si>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</si>
  <si>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</si>
  <si>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</si>
  <si>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</si>
  <si>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</si>
  <si>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</si>
  <si>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</si>
  <si>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sms_frk008</t>
  </si>
  <si>
    <t>SP</t>
  </si>
  <si>
    <t>i31</t>
  </si>
  <si>
    <t>おまたせアプリランキング</t>
  </si>
  <si>
    <t>9/1～9/30</t>
  </si>
  <si>
    <t>sms_frk009</t>
  </si>
  <si>
    <t>lp04→i31</t>
  </si>
  <si>
    <t>おまたせアプリランキング(LP掲載)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</si>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</sst>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378000</v>
      </c>
      <c r="E6" s="36">
        <v>0</v>
      </c>
      <c r="F6" s="36">
        <v>0</v>
      </c>
      <c r="G6" s="36">
        <v>1673</v>
      </c>
      <c r="H6" s="43">
        <v>252</v>
      </c>
      <c r="I6" s="44">
        <v>0</v>
      </c>
      <c r="J6" s="47">
        <f>H6+I6</f>
        <v>252</v>
      </c>
      <c r="K6" s="37">
        <f>IFERROR(J6/G6,"-")</f>
        <v>0.15062761506276</v>
      </c>
      <c r="L6" s="36">
        <v>5</v>
      </c>
      <c r="M6" s="36">
        <v>98</v>
      </c>
      <c r="N6" s="37">
        <f>IFERROR(L6/J6,"-")</f>
        <v>0.01984126984127</v>
      </c>
      <c r="O6" s="38">
        <f>IFERROR(D6/J6,"-")</f>
        <v>1500</v>
      </c>
      <c r="P6" s="39">
        <v>20</v>
      </c>
      <c r="Q6" s="37">
        <f>IFERROR(P6/J6,"-")</f>
        <v>0.079365079365079</v>
      </c>
      <c r="R6" s="216">
        <v>418000</v>
      </c>
      <c r="S6" s="217">
        <f>IFERROR(R6/J6,"-")</f>
        <v>1658.7301587302</v>
      </c>
      <c r="T6" s="217">
        <f>IFERROR(R6/P6,"-")</f>
        <v>20900</v>
      </c>
      <c r="U6" s="211">
        <f>IFERROR(R6-D6,"-")</f>
        <v>40000</v>
      </c>
      <c r="V6" s="40">
        <f>R6/D6</f>
        <v>1.1058201058201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378000</v>
      </c>
      <c r="E9" s="21">
        <f>SUM(E6:E7)</f>
        <v>0</v>
      </c>
      <c r="F9" s="21">
        <f>SUM(F6:F7)</f>
        <v>0</v>
      </c>
      <c r="G9" s="21">
        <f>SUM(G6:G7)</f>
        <v>1673</v>
      </c>
      <c r="H9" s="21">
        <f>SUM(H6:H7)</f>
        <v>252</v>
      </c>
      <c r="I9" s="21">
        <f>SUM(I6:I7)</f>
        <v>0</v>
      </c>
      <c r="J9" s="21">
        <f>SUM(J6:J7)</f>
        <v>252</v>
      </c>
      <c r="K9" s="22">
        <f>IFERROR(J9/G9,"-")</f>
        <v>0.15062761506276</v>
      </c>
      <c r="L9" s="33">
        <f>SUM(L6:L7)</f>
        <v>5</v>
      </c>
      <c r="M9" s="33">
        <f>SUM(M6:M7)</f>
        <v>98</v>
      </c>
      <c r="N9" s="22">
        <f>IFERROR(L9/J9,"-")</f>
        <v>0.01984126984127</v>
      </c>
      <c r="O9" s="23">
        <f>IFERROR(D9/J9,"-")</f>
        <v>1500</v>
      </c>
      <c r="P9" s="24">
        <f>SUM(P6:P7)</f>
        <v>20</v>
      </c>
      <c r="Q9" s="22">
        <f>IFERROR(P9/J9,"-")</f>
        <v>0.079365079365079</v>
      </c>
      <c r="R9" s="25">
        <f>SUM(R6:R7)</f>
        <v>418000</v>
      </c>
      <c r="S9" s="25">
        <f>IFERROR(R9/J9,"-")</f>
        <v>1658.7301587302</v>
      </c>
      <c r="T9" s="25">
        <f>IFERROR(R9/P9,"-")</f>
        <v>20900</v>
      </c>
      <c r="U9" s="26">
        <f>SUM(U6:U7)</f>
        <v>40000</v>
      </c>
      <c r="V9" s="27">
        <f>IFERROR(R9/D9,"-")</f>
        <v>1.1058201058201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1.1058201058201</v>
      </c>
      <c r="B6" s="219" t="s">
        <v>59</v>
      </c>
      <c r="C6" s="219" t="s">
        <v>60</v>
      </c>
      <c r="D6" s="219" t="s">
        <v>61</v>
      </c>
      <c r="E6" s="79" t="s">
        <v>62</v>
      </c>
      <c r="F6" s="79" t="s">
        <v>63</v>
      </c>
      <c r="G6" s="201">
        <v>378000</v>
      </c>
      <c r="H6" s="201">
        <v>1500</v>
      </c>
      <c r="I6" s="80">
        <v>0</v>
      </c>
      <c r="J6" s="80">
        <v>0</v>
      </c>
      <c r="K6" s="80">
        <v>1673</v>
      </c>
      <c r="L6" s="81">
        <v>252</v>
      </c>
      <c r="M6" s="82">
        <v>186</v>
      </c>
      <c r="N6" s="83">
        <f>IFERROR(L6/K6,"-")</f>
        <v>0.15062761506276</v>
      </c>
      <c r="O6" s="80">
        <v>5</v>
      </c>
      <c r="P6" s="80">
        <v>98</v>
      </c>
      <c r="Q6" s="83">
        <f>IFERROR(O6/L6,"-")</f>
        <v>0.01984126984127</v>
      </c>
      <c r="R6" s="84">
        <f>IFERROR(G6/SUM(L6:L6),"-")</f>
        <v>1500</v>
      </c>
      <c r="S6" s="85">
        <v>20</v>
      </c>
      <c r="T6" s="83">
        <f>IF(L6=0,"-",S6/L6)</f>
        <v>0.079365079365079</v>
      </c>
      <c r="U6" s="206">
        <v>418000</v>
      </c>
      <c r="V6" s="207">
        <f>IFERROR(U6/L6,"-")</f>
        <v>1658.7301587302</v>
      </c>
      <c r="W6" s="207">
        <f>IFERROR(U6/S6,"-")</f>
        <v>20900</v>
      </c>
      <c r="X6" s="208">
        <f>SUM(U6:U6)-SUM(G6:G6)</f>
        <v>40000</v>
      </c>
      <c r="Y6" s="87">
        <f>SUM(U6:U6)/SUM(G6:G6)</f>
        <v>1.1058201058201</v>
      </c>
      <c r="AA6" s="88">
        <v>66</v>
      </c>
      <c r="AB6" s="89">
        <f>IF(L6=0,"",IF(AA6=0,"",(AA6/L6)))</f>
        <v>0.26190476190476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57</v>
      </c>
      <c r="AK6" s="95">
        <f>IF(L6=0,"",IF(AJ6=0,"",(AJ6/L6)))</f>
        <v>0.22619047619048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19</v>
      </c>
      <c r="AT6" s="101">
        <f>IF(L6=0,"",IF(AS6=0,"",(AS6/L6)))</f>
        <v>0.075396825396825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46</v>
      </c>
      <c r="BC6" s="107">
        <f>IF(L6=0,"",IF(BB6=0,"",(BB6/L6)))</f>
        <v>0.18253968253968</v>
      </c>
      <c r="BD6" s="106">
        <v>6</v>
      </c>
      <c r="BE6" s="108">
        <f>IFERROR(BD6/BB6,"-")</f>
        <v>0.1304347826087</v>
      </c>
      <c r="BF6" s="109">
        <v>51000</v>
      </c>
      <c r="BG6" s="110">
        <f>IFERROR(BF6/BB6,"-")</f>
        <v>1108.6956521739</v>
      </c>
      <c r="BH6" s="111">
        <v>2</v>
      </c>
      <c r="BI6" s="111">
        <v>2</v>
      </c>
      <c r="BJ6" s="111">
        <v>2</v>
      </c>
      <c r="BK6" s="112">
        <v>46</v>
      </c>
      <c r="BL6" s="113">
        <f>IF(L6=0,"",IF(BK6=0,"",(BK6/L6)))</f>
        <v>0.18253968253968</v>
      </c>
      <c r="BM6" s="114">
        <v>10</v>
      </c>
      <c r="BN6" s="115">
        <f>IFERROR(BM6/BK6,"-")</f>
        <v>0.21739130434783</v>
      </c>
      <c r="BO6" s="116">
        <v>132000</v>
      </c>
      <c r="BP6" s="117">
        <f>IFERROR(BO6/BK6,"-")</f>
        <v>2869.5652173913</v>
      </c>
      <c r="BQ6" s="118">
        <v>5</v>
      </c>
      <c r="BR6" s="118">
        <v>3</v>
      </c>
      <c r="BS6" s="118">
        <v>2</v>
      </c>
      <c r="BT6" s="119">
        <v>15</v>
      </c>
      <c r="BU6" s="120">
        <f>IF(L6=0,"",IF(BT6=0,"",(BT6/L6)))</f>
        <v>0.05952380952381</v>
      </c>
      <c r="BV6" s="121">
        <v>3</v>
      </c>
      <c r="BW6" s="122">
        <f>IFERROR(BV6/BT6,"-")</f>
        <v>0.2</v>
      </c>
      <c r="BX6" s="123">
        <v>110000</v>
      </c>
      <c r="BY6" s="124">
        <f>IFERROR(BX6/BT6,"-")</f>
        <v>7333.3333333333</v>
      </c>
      <c r="BZ6" s="125"/>
      <c r="CA6" s="125"/>
      <c r="CB6" s="125">
        <v>3</v>
      </c>
      <c r="CC6" s="126">
        <v>3</v>
      </c>
      <c r="CD6" s="127">
        <f>IF(L6=0,"",IF(CC6=0,"",(CC6/L6)))</f>
        <v>0.011904761904762</v>
      </c>
      <c r="CE6" s="128">
        <v>1</v>
      </c>
      <c r="CF6" s="129">
        <f>IFERROR(CE6/CC6,"-")</f>
        <v>0.33333333333333</v>
      </c>
      <c r="CG6" s="130">
        <v>125000</v>
      </c>
      <c r="CH6" s="131">
        <f>IFERROR(CG6/CC6,"-")</f>
        <v>41666.666666667</v>
      </c>
      <c r="CI6" s="132"/>
      <c r="CJ6" s="132"/>
      <c r="CK6" s="132">
        <v>1</v>
      </c>
      <c r="CL6" s="133">
        <v>20</v>
      </c>
      <c r="CM6" s="134">
        <v>418000</v>
      </c>
      <c r="CN6" s="134">
        <v>125000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64</v>
      </c>
      <c r="C7" s="219" t="s">
        <v>60</v>
      </c>
      <c r="D7" s="219" t="s">
        <v>65</v>
      </c>
      <c r="E7" s="79" t="s">
        <v>66</v>
      </c>
      <c r="F7" s="79" t="s">
        <v>63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1.1058201058201</v>
      </c>
      <c r="B10" s="154"/>
      <c r="C10" s="154"/>
      <c r="D10" s="154"/>
      <c r="E10" s="155" t="s">
        <v>67</v>
      </c>
      <c r="F10" s="155"/>
      <c r="G10" s="204">
        <f>SUM(G6:G9)</f>
        <v>378000</v>
      </c>
      <c r="H10" s="204"/>
      <c r="I10" s="154">
        <f>SUM(I6:I9)</f>
        <v>0</v>
      </c>
      <c r="J10" s="154">
        <f>SUM(J6:J9)</f>
        <v>0</v>
      </c>
      <c r="K10" s="154">
        <f>SUM(K6:K9)</f>
        <v>1673</v>
      </c>
      <c r="L10" s="154">
        <f>SUM(L6:L9)</f>
        <v>252</v>
      </c>
      <c r="M10" s="154">
        <f>SUM(M6:M9)</f>
        <v>186</v>
      </c>
      <c r="N10" s="156">
        <f>IFERROR(L10/K10,"-")</f>
        <v>0.15062761506276</v>
      </c>
      <c r="O10" s="157">
        <f>SUM(O6:O9)</f>
        <v>5</v>
      </c>
      <c r="P10" s="157">
        <f>SUM(P6:P9)</f>
        <v>98</v>
      </c>
      <c r="Q10" s="156">
        <f>IFERROR(O10/L10,"-")</f>
        <v>0.01984126984127</v>
      </c>
      <c r="R10" s="158">
        <f>IFERROR(G10/L10,"-")</f>
        <v>1500</v>
      </c>
      <c r="S10" s="159">
        <f>SUM(S6:S9)</f>
        <v>20</v>
      </c>
      <c r="T10" s="156">
        <f>IFERROR(S10/L10,"-")</f>
        <v>0.079365079365079</v>
      </c>
      <c r="U10" s="209">
        <f>SUM(U6:U9)</f>
        <v>418000</v>
      </c>
      <c r="V10" s="209">
        <f>IFERROR(U10/L10,"-")</f>
        <v>1658.7301587302</v>
      </c>
      <c r="W10" s="209">
        <f>IFERROR(U10/S10,"-")</f>
        <v>20900</v>
      </c>
      <c r="X10" s="209">
        <f>U10-G10</f>
        <v>40000</v>
      </c>
      <c r="Y10" s="160">
        <f>U10/G10</f>
        <v>1.1058201058201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