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<sst xmlns="http://schemas.openxmlformats.org/spreadsheetml/2006/main" uniqueCount="65">
  <si>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</si>
  <si>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</si>
  <si>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</si>
  <si>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</si>
  <si>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</si>
  <si>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</si>
  <si>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</si>
  <si>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</si>
  <si>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</si>
  <si>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</si>
  <si>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</si>
  <si>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</si>
  <si>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</si>
  <si>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</si>
  <si>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</si>
  <si>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</si>
  <si>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</si>
  <si>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</si>
  <si>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</si>
  <si>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</si>
  <si>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</si>
  <si>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</si>
  <si>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</si>
  <si>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</si>
  <si>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</si>
  <si>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</si>
  <si>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</si>
  <si>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</si>
  <si>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</si>
  <si>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</si>
  <si>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</si>
  <si>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</si>
  <si>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</si>
  <si>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</si>
  <si>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</si>
  <si>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</si>
  <si>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</si>
  <si>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</si>
  <si>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</si>
  <si>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</si>
  <si>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</si>
  <si>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</si>
  <si>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</si>
  <si>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</si>
  <si>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</si>
  <si>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</si>
  <si>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</si>
  <si>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</si>
  <si>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</si>
  <si>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</si>
  <si>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</si>
  <si>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</si>
  <si>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</si>
  <si>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</si>
  <si>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</si>
  <si>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</si>
  <si>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</si>
  <si>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</si>
  <si>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</si>
  <si>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</si>
  <si>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</si>
  <si>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lp04→i31</t>
  </si>
  <si>
    <t>おまたせアプリランキング(LP掲載)</t>
  </si>
  <si>
    <t>6/1～6/30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</si>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</sst>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363000</v>
      </c>
      <c r="E6" s="36">
        <v>0</v>
      </c>
      <c r="F6" s="36">
        <v>0</v>
      </c>
      <c r="G6" s="36">
        <v>1443</v>
      </c>
      <c r="H6" s="43">
        <v>242</v>
      </c>
      <c r="I6" s="44">
        <v>0</v>
      </c>
      <c r="J6" s="47">
        <f>H6+I6</f>
        <v>242</v>
      </c>
      <c r="K6" s="37">
        <f>IFERROR(J6/G6,"-")</f>
        <v>0.16770616770617</v>
      </c>
      <c r="L6" s="36">
        <v>7</v>
      </c>
      <c r="M6" s="36">
        <v>106</v>
      </c>
      <c r="N6" s="37">
        <f>IFERROR(L6/J6,"-")</f>
        <v>0.028925619834711</v>
      </c>
      <c r="O6" s="38">
        <f>IFERROR(D6/J6,"-")</f>
        <v>1500</v>
      </c>
      <c r="P6" s="39">
        <v>36</v>
      </c>
      <c r="Q6" s="37">
        <f>IFERROR(P6/J6,"-")</f>
        <v>0.14876033057851</v>
      </c>
      <c r="R6" s="216">
        <v>2106000</v>
      </c>
      <c r="S6" s="217">
        <f>IFERROR(R6/J6,"-")</f>
        <v>8702.479338843</v>
      </c>
      <c r="T6" s="217">
        <f>IFERROR(R6/P6,"-")</f>
        <v>58500</v>
      </c>
      <c r="U6" s="211">
        <f>IFERROR(R6-D6,"-")</f>
        <v>1743000</v>
      </c>
      <c r="V6" s="40">
        <f>R6/D6</f>
        <v>5.801652892562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363000</v>
      </c>
      <c r="E9" s="21">
        <f>SUM(E6:E7)</f>
        <v>0</v>
      </c>
      <c r="F9" s="21">
        <f>SUM(F6:F7)</f>
        <v>0</v>
      </c>
      <c r="G9" s="21">
        <f>SUM(G6:G7)</f>
        <v>1443</v>
      </c>
      <c r="H9" s="21">
        <f>SUM(H6:H7)</f>
        <v>242</v>
      </c>
      <c r="I9" s="21">
        <f>SUM(I6:I7)</f>
        <v>0</v>
      </c>
      <c r="J9" s="21">
        <f>SUM(J6:J7)</f>
        <v>242</v>
      </c>
      <c r="K9" s="22">
        <f>IFERROR(J9/G9,"-")</f>
        <v>0.16770616770617</v>
      </c>
      <c r="L9" s="33">
        <f>SUM(L6:L7)</f>
        <v>7</v>
      </c>
      <c r="M9" s="33">
        <f>SUM(M6:M7)</f>
        <v>106</v>
      </c>
      <c r="N9" s="22">
        <f>IFERROR(L9/J9,"-")</f>
        <v>0.028925619834711</v>
      </c>
      <c r="O9" s="23">
        <f>IFERROR(D9/J9,"-")</f>
        <v>1500</v>
      </c>
      <c r="P9" s="24">
        <f>SUM(P6:P7)</f>
        <v>36</v>
      </c>
      <c r="Q9" s="22">
        <f>IFERROR(P9/J9,"-")</f>
        <v>0.14876033057851</v>
      </c>
      <c r="R9" s="25">
        <f>SUM(R6:R7)</f>
        <v>2106000</v>
      </c>
      <c r="S9" s="25">
        <f>IFERROR(R9/J9,"-")</f>
        <v>8702.479338843</v>
      </c>
      <c r="T9" s="25">
        <f>IFERROR(R9/P9,"-")</f>
        <v>58500</v>
      </c>
      <c r="U9" s="26">
        <f>SUM(U6:U7)</f>
        <v>1743000</v>
      </c>
      <c r="V9" s="27">
        <f>IFERROR(R9/D9,"-")</f>
        <v>5.801652892562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5.801652892562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363000</v>
      </c>
      <c r="H6" s="201">
        <v>1500</v>
      </c>
      <c r="I6" s="80">
        <v>0</v>
      </c>
      <c r="J6" s="80">
        <v>0</v>
      </c>
      <c r="K6" s="80">
        <v>1443</v>
      </c>
      <c r="L6" s="81">
        <v>242</v>
      </c>
      <c r="M6" s="82">
        <v>220</v>
      </c>
      <c r="N6" s="83">
        <f>IFERROR(L6/K6,"-")</f>
        <v>0.16770616770617</v>
      </c>
      <c r="O6" s="80">
        <v>7</v>
      </c>
      <c r="P6" s="80">
        <v>106</v>
      </c>
      <c r="Q6" s="83">
        <f>IFERROR(O6/L6,"-")</f>
        <v>0.028925619834711</v>
      </c>
      <c r="R6" s="84">
        <f>IFERROR(G6/SUM(L6:L6),"-")</f>
        <v>1500</v>
      </c>
      <c r="S6" s="85">
        <v>36</v>
      </c>
      <c r="T6" s="83">
        <f>IF(L6=0,"-",S6/L6)</f>
        <v>0.14876033057851</v>
      </c>
      <c r="U6" s="206">
        <v>2106000</v>
      </c>
      <c r="V6" s="207">
        <f>IFERROR(U6/L6,"-")</f>
        <v>8702.479338843</v>
      </c>
      <c r="W6" s="207">
        <f>IFERROR(U6/S6,"-")</f>
        <v>58500</v>
      </c>
      <c r="X6" s="208">
        <f>SUM(U6:U6)-SUM(G6:G6)</f>
        <v>1743000</v>
      </c>
      <c r="Y6" s="87">
        <f>SUM(U6:U6)/SUM(G6:G6)</f>
        <v>5.801652892562</v>
      </c>
      <c r="AA6" s="88">
        <v>22</v>
      </c>
      <c r="AB6" s="89">
        <f>IF(L6=0,"",IF(AA6=0,"",(AA6/L6)))</f>
        <v>0.090909090909091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24</v>
      </c>
      <c r="AK6" s="95">
        <f>IF(L6=0,"",IF(AJ6=0,"",(AJ6/L6)))</f>
        <v>0.099173553719008</v>
      </c>
      <c r="AL6" s="94">
        <v>1</v>
      </c>
      <c r="AM6" s="96">
        <f>IFERROR(AL6/AJ6,"-")</f>
        <v>0.041666666666667</v>
      </c>
      <c r="AN6" s="97">
        <v>1000</v>
      </c>
      <c r="AO6" s="98">
        <f>IFERROR(AN6/AJ6,"-")</f>
        <v>41.666666666667</v>
      </c>
      <c r="AP6" s="99">
        <v>1</v>
      </c>
      <c r="AQ6" s="99"/>
      <c r="AR6" s="99"/>
      <c r="AS6" s="100">
        <v>22</v>
      </c>
      <c r="AT6" s="101">
        <f>IF(L6=0,"",IF(AS6=0,"",(AS6/L6)))</f>
        <v>0.090909090909091</v>
      </c>
      <c r="AU6" s="100">
        <v>1</v>
      </c>
      <c r="AV6" s="102">
        <f>IFERROR(AU6/AS6,"-")</f>
        <v>0.045454545454545</v>
      </c>
      <c r="AW6" s="103">
        <v>2000</v>
      </c>
      <c r="AX6" s="104">
        <f>IFERROR(AW6/AS6,"-")</f>
        <v>90.909090909091</v>
      </c>
      <c r="AY6" s="105">
        <v>1</v>
      </c>
      <c r="AZ6" s="105"/>
      <c r="BA6" s="105"/>
      <c r="BB6" s="106">
        <v>71</v>
      </c>
      <c r="BC6" s="107">
        <f>IF(L6=0,"",IF(BB6=0,"",(BB6/L6)))</f>
        <v>0.29338842975207</v>
      </c>
      <c r="BD6" s="106">
        <v>9</v>
      </c>
      <c r="BE6" s="108">
        <f>IFERROR(BD6/BB6,"-")</f>
        <v>0.12676056338028</v>
      </c>
      <c r="BF6" s="109">
        <v>562000</v>
      </c>
      <c r="BG6" s="110">
        <f>IFERROR(BF6/BB6,"-")</f>
        <v>7915.4929577465</v>
      </c>
      <c r="BH6" s="111">
        <v>6</v>
      </c>
      <c r="BI6" s="111">
        <v>1</v>
      </c>
      <c r="BJ6" s="111">
        <v>2</v>
      </c>
      <c r="BK6" s="112">
        <v>78</v>
      </c>
      <c r="BL6" s="113">
        <f>IF(L6=0,"",IF(BK6=0,"",(BK6/L6)))</f>
        <v>0.32231404958678</v>
      </c>
      <c r="BM6" s="114">
        <v>16</v>
      </c>
      <c r="BN6" s="115">
        <f>IFERROR(BM6/BK6,"-")</f>
        <v>0.20512820512821</v>
      </c>
      <c r="BO6" s="116">
        <v>1002000</v>
      </c>
      <c r="BP6" s="117">
        <f>IFERROR(BO6/BK6,"-")</f>
        <v>12846.153846154</v>
      </c>
      <c r="BQ6" s="118">
        <v>9</v>
      </c>
      <c r="BR6" s="118">
        <v>1</v>
      </c>
      <c r="BS6" s="118">
        <v>6</v>
      </c>
      <c r="BT6" s="119">
        <v>25</v>
      </c>
      <c r="BU6" s="120">
        <f>IF(L6=0,"",IF(BT6=0,"",(BT6/L6)))</f>
        <v>0.10330578512397</v>
      </c>
      <c r="BV6" s="121">
        <v>9</v>
      </c>
      <c r="BW6" s="122">
        <f>IFERROR(BV6/BT6,"-")</f>
        <v>0.36</v>
      </c>
      <c r="BX6" s="123">
        <v>539000</v>
      </c>
      <c r="BY6" s="124">
        <f>IFERROR(BX6/BT6,"-")</f>
        <v>21560</v>
      </c>
      <c r="BZ6" s="125">
        <v>2</v>
      </c>
      <c r="CA6" s="125">
        <v>2</v>
      </c>
      <c r="CB6" s="125">
        <v>5</v>
      </c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36</v>
      </c>
      <c r="CM6" s="134">
        <v>2106000</v>
      </c>
      <c r="CN6" s="134">
        <v>638000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5.801652892562</v>
      </c>
      <c r="B9" s="154"/>
      <c r="C9" s="154"/>
      <c r="D9" s="154"/>
      <c r="E9" s="155" t="s">
        <v>64</v>
      </c>
      <c r="F9" s="155"/>
      <c r="G9" s="204">
        <f>SUM(G6:G8)</f>
        <v>363000</v>
      </c>
      <c r="H9" s="204"/>
      <c r="I9" s="154">
        <f>SUM(I6:I8)</f>
        <v>0</v>
      </c>
      <c r="J9" s="154">
        <f>SUM(J6:J8)</f>
        <v>0</v>
      </c>
      <c r="K9" s="154">
        <f>SUM(K6:K8)</f>
        <v>1443</v>
      </c>
      <c r="L9" s="154">
        <f>SUM(L6:L8)</f>
        <v>242</v>
      </c>
      <c r="M9" s="154">
        <f>SUM(M6:M8)</f>
        <v>220</v>
      </c>
      <c r="N9" s="156">
        <f>IFERROR(L9/K9,"-")</f>
        <v>0.16770616770617</v>
      </c>
      <c r="O9" s="157">
        <f>SUM(O6:O8)</f>
        <v>7</v>
      </c>
      <c r="P9" s="157">
        <f>SUM(P6:P8)</f>
        <v>106</v>
      </c>
      <c r="Q9" s="156">
        <f>IFERROR(O9/L9,"-")</f>
        <v>0.028925619834711</v>
      </c>
      <c r="R9" s="158">
        <f>IFERROR(G9/L9,"-")</f>
        <v>1500</v>
      </c>
      <c r="S9" s="159">
        <f>SUM(S6:S8)</f>
        <v>36</v>
      </c>
      <c r="T9" s="156">
        <f>IFERROR(S9/L9,"-")</f>
        <v>0.14876033057851</v>
      </c>
      <c r="U9" s="209">
        <f>SUM(U6:U8)</f>
        <v>2106000</v>
      </c>
      <c r="V9" s="209">
        <f>IFERROR(U9/L9,"-")</f>
        <v>8702.479338843</v>
      </c>
      <c r="W9" s="209">
        <f>IFERROR(U9/S9,"-")</f>
        <v>58500</v>
      </c>
      <c r="X9" s="209">
        <f>U9-G9</f>
        <v>1743000</v>
      </c>
      <c r="Y9" s="160">
        <f>U9/G9</f>
        <v>5.801652892562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