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<sst xmlns="http://schemas.openxmlformats.org/spreadsheetml/2006/main" uniqueCount="71">
  <si>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</si>
  <si>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</si>
  <si>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</si>
  <si>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</si>
  <si>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</si>
  <si>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</si>
  <si>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</si>
  <si>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</si>
  <si>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</si>
  <si>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</si>
  <si>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</si>
  <si>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</si>
  <si>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</si>
  <si>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</si>
  <si>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</si>
  <si>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</si>
  <si>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</si>
  <si>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</si>
  <si>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</si>
  <si>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</si>
  <si>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</si>
  <si>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</si>
  <si>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</si>
  <si>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</si>
  <si>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12月</t>
  </si>
  <si>
    <t>アイメール</t>
  </si>
  <si>
    <t>最終更新日</t>
  </si>
  <si>
    <t>03月31日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</si>
  <si>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</si>
  <si>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</si>
  <si>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</si>
  <si>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</si>
  <si>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</si>
  <si>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</si>
  <si>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</si>
  <si>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</si>
  <si>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</si>
  <si>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</si>
  <si>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</si>
  <si>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</si>
  <si>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</si>
  <si>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</si>
  <si>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</si>
  <si>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</si>
  <si>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</si>
  <si>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</si>
  <si>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</si>
  <si>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</si>
  <si>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</si>
  <si>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</si>
  <si>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</si>
  <si>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</si>
  <si>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</si>
  <si>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</si>
  <si>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</si>
  <si>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</si>
  <si>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</si>
  <si>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</si>
  <si>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</si>
  <si>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frk005</t>
  </si>
  <si>
    <t>MB</t>
  </si>
  <si>
    <t>ドコモ公式SEO</t>
  </si>
  <si>
    <t>12/1～12/31</t>
  </si>
  <si>
    <t>frk007</t>
  </si>
  <si>
    <t>SP</t>
  </si>
  <si>
    <t>KY-LINE＠</t>
  </si>
  <si>
    <t>sms_frk008</t>
  </si>
  <si>
    <t>GOGO(i31)</t>
  </si>
  <si>
    <t>おまたせアプリランキング</t>
  </si>
  <si>
    <t>12/17～12/31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</si>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</sst>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3</v>
      </c>
      <c r="D6" s="211">
        <v>382400</v>
      </c>
      <c r="E6" s="36">
        <v>0</v>
      </c>
      <c r="F6" s="36">
        <v>0</v>
      </c>
      <c r="G6" s="36">
        <v>881</v>
      </c>
      <c r="H6" s="43">
        <v>128</v>
      </c>
      <c r="I6" s="44">
        <v>0</v>
      </c>
      <c r="J6" s="47">
        <f>H6+I6</f>
        <v>128</v>
      </c>
      <c r="K6" s="37">
        <f>IFERROR(J6/G6,"-")</f>
        <v>0.14528944381385</v>
      </c>
      <c r="L6" s="36">
        <v>2</v>
      </c>
      <c r="M6" s="36">
        <v>60</v>
      </c>
      <c r="N6" s="37">
        <f>IFERROR(L6/J6,"-")</f>
        <v>0.015625</v>
      </c>
      <c r="O6" s="38">
        <f>IFERROR(D6/J6,"-")</f>
        <v>2987.5</v>
      </c>
      <c r="P6" s="39">
        <v>15</v>
      </c>
      <c r="Q6" s="37">
        <f>IFERROR(P6/J6,"-")</f>
        <v>0.1171875</v>
      </c>
      <c r="R6" s="216">
        <v>256000</v>
      </c>
      <c r="S6" s="217">
        <f>IFERROR(R6/J6,"-")</f>
        <v>2000</v>
      </c>
      <c r="T6" s="217">
        <f>IFERROR(R6/P6,"-")</f>
        <v>17066.666666667</v>
      </c>
      <c r="U6" s="211">
        <f>IFERROR(R6-D6,"-")</f>
        <v>-126400</v>
      </c>
      <c r="V6" s="40">
        <f>R6/D6</f>
        <v>0.66945606694561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382400</v>
      </c>
      <c r="E9" s="21">
        <f>SUM(E6:E7)</f>
        <v>0</v>
      </c>
      <c r="F9" s="21">
        <f>SUM(F6:F7)</f>
        <v>0</v>
      </c>
      <c r="G9" s="21">
        <f>SUM(G6:G7)</f>
        <v>881</v>
      </c>
      <c r="H9" s="21">
        <f>SUM(H6:H7)</f>
        <v>128</v>
      </c>
      <c r="I9" s="21">
        <f>SUM(I6:I7)</f>
        <v>0</v>
      </c>
      <c r="J9" s="21">
        <f>SUM(J6:J7)</f>
        <v>128</v>
      </c>
      <c r="K9" s="22">
        <f>IFERROR(J9/G9,"-")</f>
        <v>0.14528944381385</v>
      </c>
      <c r="L9" s="33">
        <f>SUM(L6:L7)</f>
        <v>2</v>
      </c>
      <c r="M9" s="33">
        <f>SUM(M6:M7)</f>
        <v>60</v>
      </c>
      <c r="N9" s="22">
        <f>IFERROR(L9/J9,"-")</f>
        <v>0.015625</v>
      </c>
      <c r="O9" s="23">
        <f>IFERROR(D9/J9,"-")</f>
        <v>2987.5</v>
      </c>
      <c r="P9" s="24">
        <f>SUM(P6:P7)</f>
        <v>15</v>
      </c>
      <c r="Q9" s="22">
        <f>IFERROR(P9/J9,"-")</f>
        <v>0.1171875</v>
      </c>
      <c r="R9" s="25">
        <f>SUM(R6:R7)</f>
        <v>256000</v>
      </c>
      <c r="S9" s="25">
        <f>IFERROR(R9/J9,"-")</f>
        <v>2000</v>
      </c>
      <c r="T9" s="25">
        <f>IFERROR(R9/P9,"-")</f>
        <v>17066.666666667</v>
      </c>
      <c r="U9" s="26">
        <f>SUM(U6:U7)</f>
        <v>-126400</v>
      </c>
      <c r="V9" s="27">
        <f>IFERROR(R9/D9,"-")</f>
        <v>0.66945606694561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2.8395061728395</v>
      </c>
      <c r="B6" s="219" t="s">
        <v>59</v>
      </c>
      <c r="C6" s="219" t="s">
        <v>60</v>
      </c>
      <c r="D6" s="219">
        <v>25</v>
      </c>
      <c r="E6" s="79" t="s">
        <v>61</v>
      </c>
      <c r="F6" s="79" t="s">
        <v>62</v>
      </c>
      <c r="G6" s="201">
        <v>8100</v>
      </c>
      <c r="H6" s="201">
        <v>2700</v>
      </c>
      <c r="I6" s="80">
        <v>0</v>
      </c>
      <c r="J6" s="80">
        <v>0</v>
      </c>
      <c r="K6" s="80">
        <v>70</v>
      </c>
      <c r="L6" s="81">
        <v>3</v>
      </c>
      <c r="M6" s="82">
        <v>3</v>
      </c>
      <c r="N6" s="83">
        <f>IFERROR(L6/K6,"-")</f>
        <v>0.042857142857143</v>
      </c>
      <c r="O6" s="80">
        <v>0</v>
      </c>
      <c r="P6" s="80">
        <v>0</v>
      </c>
      <c r="Q6" s="83">
        <f>IFERROR(O6/L6,"-")</f>
        <v>0</v>
      </c>
      <c r="R6" s="84">
        <f>IFERROR(G6/SUM(L6:L6),"-")</f>
        <v>2700</v>
      </c>
      <c r="S6" s="85">
        <v>1</v>
      </c>
      <c r="T6" s="83">
        <f>IF(L6=0,"-",S6/L6)</f>
        <v>0.33333333333333</v>
      </c>
      <c r="U6" s="206">
        <v>23000</v>
      </c>
      <c r="V6" s="207">
        <f>IFERROR(U6/L6,"-")</f>
        <v>7666.6666666667</v>
      </c>
      <c r="W6" s="207">
        <f>IFERROR(U6/S6,"-")</f>
        <v>23000</v>
      </c>
      <c r="X6" s="208">
        <f>SUM(U6:U6)-SUM(G6:G6)</f>
        <v>14900</v>
      </c>
      <c r="Y6" s="87">
        <f>SUM(U6:U6)/SUM(G6:G6)</f>
        <v>2.8395061728395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>
        <f>IF(L6=0,"",IF(AS6=0,"",(AS6/L6)))</f>
        <v>0</v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>
        <v>1</v>
      </c>
      <c r="BC6" s="107">
        <f>IF(L6=0,"",IF(BB6=0,"",(BB6/L6)))</f>
        <v>0.33333333333333</v>
      </c>
      <c r="BD6" s="106">
        <v>1</v>
      </c>
      <c r="BE6" s="108">
        <f>IFERROR(BD6/BB6,"-")</f>
        <v>1</v>
      </c>
      <c r="BF6" s="109">
        <v>23000</v>
      </c>
      <c r="BG6" s="110">
        <f>IFERROR(BF6/BB6,"-")</f>
        <v>23000</v>
      </c>
      <c r="BH6" s="111"/>
      <c r="BI6" s="111"/>
      <c r="BJ6" s="111">
        <v>1</v>
      </c>
      <c r="BK6" s="112">
        <v>2</v>
      </c>
      <c r="BL6" s="113">
        <f>IF(L6=0,"",IF(BK6=0,"",(BK6/L6)))</f>
        <v>0.66666666666667</v>
      </c>
      <c r="BM6" s="114"/>
      <c r="BN6" s="115">
        <f>IFERROR(BM6/BK6,"-")</f>
        <v>0</v>
      </c>
      <c r="BO6" s="116"/>
      <c r="BP6" s="117">
        <f>IFERROR(BO6/BK6,"-")</f>
        <v>0</v>
      </c>
      <c r="BQ6" s="118"/>
      <c r="BR6" s="118"/>
      <c r="BS6" s="118"/>
      <c r="BT6" s="119"/>
      <c r="BU6" s="120">
        <f>IF(L6=0,"",IF(BT6=0,"",(BT6/L6)))</f>
        <v>0</v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1</v>
      </c>
      <c r="CM6" s="134">
        <v>23000</v>
      </c>
      <c r="CN6" s="134">
        <v>23000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>
        <f>Y7</f>
        <v>0</v>
      </c>
      <c r="B7" s="219" t="s">
        <v>63</v>
      </c>
      <c r="C7" s="219" t="s">
        <v>64</v>
      </c>
      <c r="D7" s="219">
        <v>25</v>
      </c>
      <c r="E7" s="79" t="s">
        <v>65</v>
      </c>
      <c r="F7" s="79" t="s">
        <v>62</v>
      </c>
      <c r="G7" s="201">
        <v>2300</v>
      </c>
      <c r="H7" s="201">
        <v>2300</v>
      </c>
      <c r="I7" s="80">
        <v>0</v>
      </c>
      <c r="J7" s="80">
        <v>0</v>
      </c>
      <c r="K7" s="80">
        <v>86</v>
      </c>
      <c r="L7" s="81">
        <v>1</v>
      </c>
      <c r="M7" s="82">
        <v>1</v>
      </c>
      <c r="N7" s="83">
        <f>IFERROR(L7/K7,"-")</f>
        <v>0.011627906976744</v>
      </c>
      <c r="O7" s="80">
        <v>0</v>
      </c>
      <c r="P7" s="80">
        <v>0</v>
      </c>
      <c r="Q7" s="83">
        <f>IFERROR(O7/L7,"-")</f>
        <v>0</v>
      </c>
      <c r="R7" s="84">
        <f>IFERROR(G7/SUM(L7:L7),"-")</f>
        <v>2300</v>
      </c>
      <c r="S7" s="85">
        <v>0</v>
      </c>
      <c r="T7" s="83">
        <f>IF(L7=0,"-",S7/L7)</f>
        <v>0</v>
      </c>
      <c r="U7" s="206"/>
      <c r="V7" s="207">
        <f>IFERROR(U7/L7,"-")</f>
        <v>0</v>
      </c>
      <c r="W7" s="207" t="str">
        <f>IFERROR(U7/S7,"-")</f>
        <v>-</v>
      </c>
      <c r="X7" s="208">
        <f>SUM(U7:U7)-SUM(G7:G7)</f>
        <v>-2300</v>
      </c>
      <c r="Y7" s="87">
        <f>SUM(U7:U7)/SUM(G7:G7)</f>
        <v>0</v>
      </c>
      <c r="AA7" s="88"/>
      <c r="AB7" s="89">
        <f>IF(L7=0,"",IF(AA7=0,"",(AA7/L7)))</f>
        <v>0</v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>
        <f>IF(L7=0,"",IF(AJ7=0,"",(AJ7/L7)))</f>
        <v>0</v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>
        <v>1</v>
      </c>
      <c r="AT7" s="101">
        <f>IF(L7=0,"",IF(AS7=0,"",(AS7/L7)))</f>
        <v>1</v>
      </c>
      <c r="AU7" s="100"/>
      <c r="AV7" s="102">
        <f>IFERROR(AU7/AS7,"-")</f>
        <v>0</v>
      </c>
      <c r="AW7" s="103"/>
      <c r="AX7" s="104">
        <f>IFERROR(AW7/AS7,"-")</f>
        <v>0</v>
      </c>
      <c r="AY7" s="105"/>
      <c r="AZ7" s="105"/>
      <c r="BA7" s="105"/>
      <c r="BB7" s="106"/>
      <c r="BC7" s="107">
        <f>IF(L7=0,"",IF(BB7=0,"",(BB7/L7)))</f>
        <v>0</v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>
        <f>IF(L7=0,"",IF(BK7=0,"",(BK7/L7)))</f>
        <v>0</v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>
        <f>IF(L7=0,"",IF(BT7=0,"",(BT7/L7)))</f>
        <v>0</v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>
        <f>IF(L7=0,"",IF(CC7=0,"",(CC7/L7)))</f>
        <v>0</v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>
        <f>Y8</f>
        <v>0.62634408602151</v>
      </c>
      <c r="B8" s="219" t="s">
        <v>66</v>
      </c>
      <c r="C8" s="219" t="s">
        <v>64</v>
      </c>
      <c r="D8" s="219" t="s">
        <v>67</v>
      </c>
      <c r="E8" s="79" t="s">
        <v>68</v>
      </c>
      <c r="F8" s="79" t="s">
        <v>69</v>
      </c>
      <c r="G8" s="201">
        <v>372000</v>
      </c>
      <c r="H8" s="201">
        <v>3000</v>
      </c>
      <c r="I8" s="80">
        <v>0</v>
      </c>
      <c r="J8" s="80">
        <v>0</v>
      </c>
      <c r="K8" s="80">
        <v>725</v>
      </c>
      <c r="L8" s="81">
        <v>124</v>
      </c>
      <c r="M8" s="82">
        <v>115</v>
      </c>
      <c r="N8" s="83">
        <f>IFERROR(L8/K8,"-")</f>
        <v>0.17103448275862</v>
      </c>
      <c r="O8" s="80">
        <v>2</v>
      </c>
      <c r="P8" s="80">
        <v>60</v>
      </c>
      <c r="Q8" s="83">
        <f>IFERROR(O8/L8,"-")</f>
        <v>0.016129032258065</v>
      </c>
      <c r="R8" s="84">
        <f>IFERROR(G8/SUM(L8:L8),"-")</f>
        <v>3000</v>
      </c>
      <c r="S8" s="85">
        <v>14</v>
      </c>
      <c r="T8" s="83">
        <f>IF(L8=0,"-",S8/L8)</f>
        <v>0.11290322580645</v>
      </c>
      <c r="U8" s="206">
        <v>233000</v>
      </c>
      <c r="V8" s="207">
        <f>IFERROR(U8/L8,"-")</f>
        <v>1879.0322580645</v>
      </c>
      <c r="W8" s="207">
        <f>IFERROR(U8/S8,"-")</f>
        <v>16642.857142857</v>
      </c>
      <c r="X8" s="208">
        <f>SUM(U8:U8)-SUM(G8:G8)</f>
        <v>-139000</v>
      </c>
      <c r="Y8" s="87">
        <f>SUM(U8:U8)/SUM(G8:G8)</f>
        <v>0.62634408602151</v>
      </c>
      <c r="AA8" s="88">
        <v>9</v>
      </c>
      <c r="AB8" s="89">
        <f>IF(L8=0,"",IF(AA8=0,"",(AA8/L8)))</f>
        <v>0.07258064516129</v>
      </c>
      <c r="AC8" s="88"/>
      <c r="AD8" s="90">
        <f>IFERROR(AC8/AA8,"-")</f>
        <v>0</v>
      </c>
      <c r="AE8" s="91"/>
      <c r="AF8" s="92">
        <f>IFERROR(AE8/AA8,"-")</f>
        <v>0</v>
      </c>
      <c r="AG8" s="93"/>
      <c r="AH8" s="93"/>
      <c r="AI8" s="93"/>
      <c r="AJ8" s="94">
        <v>10</v>
      </c>
      <c r="AK8" s="95">
        <f>IF(L8=0,"",IF(AJ8=0,"",(AJ8/L8)))</f>
        <v>0.080645161290323</v>
      </c>
      <c r="AL8" s="94"/>
      <c r="AM8" s="96">
        <f>IFERROR(AL8/AJ8,"-")</f>
        <v>0</v>
      </c>
      <c r="AN8" s="97"/>
      <c r="AO8" s="98">
        <f>IFERROR(AN8/AJ8,"-")</f>
        <v>0</v>
      </c>
      <c r="AP8" s="99"/>
      <c r="AQ8" s="99"/>
      <c r="AR8" s="99"/>
      <c r="AS8" s="100">
        <v>16</v>
      </c>
      <c r="AT8" s="101">
        <f>IF(L8=0,"",IF(AS8=0,"",(AS8/L8)))</f>
        <v>0.12903225806452</v>
      </c>
      <c r="AU8" s="100"/>
      <c r="AV8" s="102">
        <f>IFERROR(AU8/AS8,"-")</f>
        <v>0</v>
      </c>
      <c r="AW8" s="103"/>
      <c r="AX8" s="104">
        <f>IFERROR(AW8/AS8,"-")</f>
        <v>0</v>
      </c>
      <c r="AY8" s="105"/>
      <c r="AZ8" s="105"/>
      <c r="BA8" s="105"/>
      <c r="BB8" s="106">
        <v>48</v>
      </c>
      <c r="BC8" s="107">
        <f>IF(L8=0,"",IF(BB8=0,"",(BB8/L8)))</f>
        <v>0.38709677419355</v>
      </c>
      <c r="BD8" s="106">
        <v>6</v>
      </c>
      <c r="BE8" s="108">
        <f>IFERROR(BD8/BB8,"-")</f>
        <v>0.125</v>
      </c>
      <c r="BF8" s="109">
        <v>42000</v>
      </c>
      <c r="BG8" s="110">
        <f>IFERROR(BF8/BB8,"-")</f>
        <v>875</v>
      </c>
      <c r="BH8" s="111">
        <v>2</v>
      </c>
      <c r="BI8" s="111">
        <v>2</v>
      </c>
      <c r="BJ8" s="111">
        <v>2</v>
      </c>
      <c r="BK8" s="112">
        <v>31</v>
      </c>
      <c r="BL8" s="113">
        <f>IF(L8=0,"",IF(BK8=0,"",(BK8/L8)))</f>
        <v>0.25</v>
      </c>
      <c r="BM8" s="114">
        <v>5</v>
      </c>
      <c r="BN8" s="115">
        <f>IFERROR(BM8/BK8,"-")</f>
        <v>0.16129032258065</v>
      </c>
      <c r="BO8" s="116">
        <v>30000</v>
      </c>
      <c r="BP8" s="117">
        <f>IFERROR(BO8/BK8,"-")</f>
        <v>967.74193548387</v>
      </c>
      <c r="BQ8" s="118">
        <v>2</v>
      </c>
      <c r="BR8" s="118">
        <v>2</v>
      </c>
      <c r="BS8" s="118">
        <v>1</v>
      </c>
      <c r="BT8" s="119">
        <v>10</v>
      </c>
      <c r="BU8" s="120">
        <f>IF(L8=0,"",IF(BT8=0,"",(BT8/L8)))</f>
        <v>0.080645161290323</v>
      </c>
      <c r="BV8" s="121">
        <v>3</v>
      </c>
      <c r="BW8" s="122">
        <f>IFERROR(BV8/BT8,"-")</f>
        <v>0.3</v>
      </c>
      <c r="BX8" s="123">
        <v>161000</v>
      </c>
      <c r="BY8" s="124">
        <f>IFERROR(BX8/BT8,"-")</f>
        <v>16100</v>
      </c>
      <c r="BZ8" s="125">
        <v>1</v>
      </c>
      <c r="CA8" s="125"/>
      <c r="CB8" s="125">
        <v>2</v>
      </c>
      <c r="CC8" s="126"/>
      <c r="CD8" s="127">
        <f>IF(L8=0,"",IF(CC8=0,"",(CC8/L8)))</f>
        <v>0</v>
      </c>
      <c r="CE8" s="128"/>
      <c r="CF8" s="129" t="str">
        <f>IFERROR(CE8/CC8,"-")</f>
        <v>-</v>
      </c>
      <c r="CG8" s="130"/>
      <c r="CH8" s="131" t="str">
        <f>IFERROR(CG8/CC8,"-")</f>
        <v>-</v>
      </c>
      <c r="CI8" s="132"/>
      <c r="CJ8" s="132"/>
      <c r="CK8" s="132"/>
      <c r="CL8" s="133">
        <v>14</v>
      </c>
      <c r="CM8" s="134">
        <v>233000</v>
      </c>
      <c r="CN8" s="134">
        <v>147000</v>
      </c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136"/>
      <c r="B9" s="55"/>
      <c r="C9" s="137"/>
      <c r="D9" s="138"/>
      <c r="E9" s="79"/>
      <c r="F9" s="79"/>
      <c r="G9" s="202"/>
      <c r="H9" s="202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76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136"/>
      <c r="B10" s="150"/>
      <c r="C10" s="80"/>
      <c r="D10" s="80"/>
      <c r="E10" s="151"/>
      <c r="F10" s="152"/>
      <c r="G10" s="203"/>
      <c r="H10" s="203"/>
      <c r="I10" s="139"/>
      <c r="J10" s="139"/>
      <c r="K10" s="80"/>
      <c r="L10" s="80"/>
      <c r="M10" s="80"/>
      <c r="N10" s="140"/>
      <c r="O10" s="140"/>
      <c r="P10" s="80"/>
      <c r="Q10" s="140"/>
      <c r="R10" s="86"/>
      <c r="S10" s="86"/>
      <c r="T10" s="86"/>
      <c r="U10" s="206"/>
      <c r="V10" s="206"/>
      <c r="W10" s="206"/>
      <c r="X10" s="206"/>
      <c r="Y10" s="140"/>
      <c r="Z10" s="153"/>
      <c r="AA10" s="141"/>
      <c r="AB10" s="142"/>
      <c r="AC10" s="141"/>
      <c r="AD10" s="143"/>
      <c r="AE10" s="144"/>
      <c r="AF10" s="145"/>
      <c r="AG10" s="146"/>
      <c r="AH10" s="146"/>
      <c r="AI10" s="146"/>
      <c r="AJ10" s="141"/>
      <c r="AK10" s="142"/>
      <c r="AL10" s="141"/>
      <c r="AM10" s="143"/>
      <c r="AN10" s="144"/>
      <c r="AO10" s="145"/>
      <c r="AP10" s="146"/>
      <c r="AQ10" s="146"/>
      <c r="AR10" s="146"/>
      <c r="AS10" s="141"/>
      <c r="AT10" s="142"/>
      <c r="AU10" s="141"/>
      <c r="AV10" s="143"/>
      <c r="AW10" s="144"/>
      <c r="AX10" s="145"/>
      <c r="AY10" s="146"/>
      <c r="AZ10" s="146"/>
      <c r="BA10" s="146"/>
      <c r="BB10" s="141"/>
      <c r="BC10" s="142"/>
      <c r="BD10" s="141"/>
      <c r="BE10" s="143"/>
      <c r="BF10" s="144"/>
      <c r="BG10" s="145"/>
      <c r="BH10" s="146"/>
      <c r="BI10" s="146"/>
      <c r="BJ10" s="146"/>
      <c r="BK10" s="77"/>
      <c r="BL10" s="147"/>
      <c r="BM10" s="141"/>
      <c r="BN10" s="143"/>
      <c r="BO10" s="144"/>
      <c r="BP10" s="145"/>
      <c r="BQ10" s="146"/>
      <c r="BR10" s="146"/>
      <c r="BS10" s="146"/>
      <c r="BT10" s="77"/>
      <c r="BU10" s="147"/>
      <c r="BV10" s="141"/>
      <c r="BW10" s="143"/>
      <c r="BX10" s="144"/>
      <c r="BY10" s="145"/>
      <c r="BZ10" s="146"/>
      <c r="CA10" s="146"/>
      <c r="CB10" s="146"/>
      <c r="CC10" s="77"/>
      <c r="CD10" s="147"/>
      <c r="CE10" s="141"/>
      <c r="CF10" s="143"/>
      <c r="CG10" s="144"/>
      <c r="CH10" s="145"/>
      <c r="CI10" s="146"/>
      <c r="CJ10" s="146"/>
      <c r="CK10" s="146"/>
      <c r="CL10" s="148"/>
      <c r="CM10" s="144"/>
      <c r="CN10" s="144"/>
      <c r="CO10" s="144"/>
      <c r="CP10" s="149"/>
    </row>
    <row r="11" spans="1:96">
      <c r="A11" s="70">
        <f>Y11</f>
        <v>0.66945606694561</v>
      </c>
      <c r="B11" s="154"/>
      <c r="C11" s="154"/>
      <c r="D11" s="154"/>
      <c r="E11" s="155" t="s">
        <v>70</v>
      </c>
      <c r="F11" s="155"/>
      <c r="G11" s="204">
        <f>SUM(G6:G10)</f>
        <v>382400</v>
      </c>
      <c r="H11" s="204"/>
      <c r="I11" s="154">
        <f>SUM(I6:I10)</f>
        <v>0</v>
      </c>
      <c r="J11" s="154">
        <f>SUM(J6:J10)</f>
        <v>0</v>
      </c>
      <c r="K11" s="154">
        <f>SUM(K6:K10)</f>
        <v>881</v>
      </c>
      <c r="L11" s="154">
        <f>SUM(L6:L10)</f>
        <v>128</v>
      </c>
      <c r="M11" s="154">
        <f>SUM(M6:M10)</f>
        <v>119</v>
      </c>
      <c r="N11" s="156">
        <f>IFERROR(L11/K11,"-")</f>
        <v>0.14528944381385</v>
      </c>
      <c r="O11" s="157">
        <f>SUM(O6:O10)</f>
        <v>2</v>
      </c>
      <c r="P11" s="157">
        <f>SUM(P6:P10)</f>
        <v>60</v>
      </c>
      <c r="Q11" s="156">
        <f>IFERROR(O11/L11,"-")</f>
        <v>0.015625</v>
      </c>
      <c r="R11" s="158">
        <f>IFERROR(G11/L11,"-")</f>
        <v>2987.5</v>
      </c>
      <c r="S11" s="159">
        <f>SUM(S6:S10)</f>
        <v>15</v>
      </c>
      <c r="T11" s="156">
        <f>IFERROR(S11/L11,"-")</f>
        <v>0.1171875</v>
      </c>
      <c r="U11" s="209">
        <f>SUM(U6:U10)</f>
        <v>256000</v>
      </c>
      <c r="V11" s="209">
        <f>IFERROR(U11/L11,"-")</f>
        <v>2000</v>
      </c>
      <c r="W11" s="209">
        <f>IFERROR(U11/S11,"-")</f>
        <v>17066.666666667</v>
      </c>
      <c r="X11" s="209">
        <f>U11-G11</f>
        <v>-126400</v>
      </c>
      <c r="Y11" s="160">
        <f>U11/G11</f>
        <v>0.66945606694561</v>
      </c>
      <c r="Z11" s="161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