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<sst xmlns="http://schemas.openxmlformats.org/spreadsheetml/2006/main" uniqueCount="66">
  <si>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</si>
  <si>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</si>
  <si>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</si>
  <si>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</si>
  <si>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</si>
  <si>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</si>
  <si>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</si>
  <si>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</si>
  <si>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</si>
  <si>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</si>
  <si>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</si>
  <si>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</si>
  <si>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</si>
  <si>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</si>
  <si>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</si>
  <si>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</si>
  <si>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</si>
  <si>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</si>
  <si>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</si>
  <si>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</si>
  <si>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</si>
  <si>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</si>
  <si>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</si>
  <si>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</si>
  <si>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09月</t>
  </si>
  <si>
    <t>アイメール</t>
  </si>
  <si>
    <t>最終更新日</t>
  </si>
  <si>
    <t>12月30日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</si>
  <si>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</si>
  <si>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</si>
  <si>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</si>
  <si>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</si>
  <si>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</si>
  <si>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</si>
  <si>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</si>
  <si>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</si>
  <si>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</si>
  <si>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</si>
  <si>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</si>
  <si>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</si>
  <si>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</si>
  <si>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</si>
  <si>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</si>
  <si>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</si>
  <si>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</si>
  <si>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</si>
  <si>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</si>
  <si>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</si>
  <si>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</si>
  <si>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</si>
  <si>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</si>
  <si>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</si>
  <si>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</si>
  <si>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</si>
  <si>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</si>
  <si>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</si>
  <si>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</si>
  <si>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</si>
  <si>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</si>
  <si>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frk005</t>
  </si>
  <si>
    <t>MB</t>
  </si>
  <si>
    <t>ドコモ公式SEO</t>
  </si>
  <si>
    <t>9/1～9/30</t>
  </si>
  <si>
    <t>frk007</t>
  </si>
  <si>
    <t>KY-LINE＠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</si>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</sst>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28000</v>
      </c>
      <c r="E6" s="36">
        <v>0</v>
      </c>
      <c r="F6" s="36">
        <v>0</v>
      </c>
      <c r="G6" s="36">
        <v>725</v>
      </c>
      <c r="H6" s="43">
        <v>12</v>
      </c>
      <c r="I6" s="44">
        <v>0</v>
      </c>
      <c r="J6" s="47">
        <f>H6+I6</f>
        <v>12</v>
      </c>
      <c r="K6" s="37">
        <f>IFERROR(J6/G6,"-")</f>
        <v>0.016551724137931</v>
      </c>
      <c r="L6" s="36">
        <v>0</v>
      </c>
      <c r="M6" s="36">
        <v>5</v>
      </c>
      <c r="N6" s="37">
        <f>IFERROR(L6/J6,"-")</f>
        <v>0</v>
      </c>
      <c r="O6" s="38">
        <f>IFERROR(D6/J6,"-")</f>
        <v>2333.3333333333</v>
      </c>
      <c r="P6" s="39">
        <v>2</v>
      </c>
      <c r="Q6" s="37">
        <f>IFERROR(P6/J6,"-")</f>
        <v>0.16666666666667</v>
      </c>
      <c r="R6" s="216">
        <v>13000</v>
      </c>
      <c r="S6" s="217">
        <f>IFERROR(R6/J6,"-")</f>
        <v>1083.3333333333</v>
      </c>
      <c r="T6" s="217">
        <f>IFERROR(R6/P6,"-")</f>
        <v>6500</v>
      </c>
      <c r="U6" s="211">
        <f>IFERROR(R6-D6,"-")</f>
        <v>-15000</v>
      </c>
      <c r="V6" s="40">
        <f>R6/D6</f>
        <v>0.46428571428571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28000</v>
      </c>
      <c r="E9" s="21">
        <f>SUM(E6:E7)</f>
        <v>0</v>
      </c>
      <c r="F9" s="21">
        <f>SUM(F6:F7)</f>
        <v>0</v>
      </c>
      <c r="G9" s="21">
        <f>SUM(G6:G7)</f>
        <v>725</v>
      </c>
      <c r="H9" s="21">
        <f>SUM(H6:H7)</f>
        <v>12</v>
      </c>
      <c r="I9" s="21">
        <f>SUM(I6:I7)</f>
        <v>0</v>
      </c>
      <c r="J9" s="21">
        <f>SUM(J6:J7)</f>
        <v>12</v>
      </c>
      <c r="K9" s="22">
        <f>IFERROR(J9/G9,"-")</f>
        <v>0.016551724137931</v>
      </c>
      <c r="L9" s="33">
        <f>SUM(L6:L7)</f>
        <v>0</v>
      </c>
      <c r="M9" s="33">
        <f>SUM(M6:M7)</f>
        <v>5</v>
      </c>
      <c r="N9" s="22">
        <f>IFERROR(L9/J9,"-")</f>
        <v>0</v>
      </c>
      <c r="O9" s="23">
        <f>IFERROR(D9/J9,"-")</f>
        <v>2333.3333333333</v>
      </c>
      <c r="P9" s="24">
        <f>SUM(P6:P7)</f>
        <v>2</v>
      </c>
      <c r="Q9" s="22">
        <f>IFERROR(P9/J9,"-")</f>
        <v>0.16666666666667</v>
      </c>
      <c r="R9" s="25">
        <f>SUM(R6:R7)</f>
        <v>13000</v>
      </c>
      <c r="S9" s="25">
        <f>IFERROR(R9/J9,"-")</f>
        <v>1083.3333333333</v>
      </c>
      <c r="T9" s="25">
        <f>IFERROR(R9/P9,"-")</f>
        <v>6500</v>
      </c>
      <c r="U9" s="26">
        <f>SUM(U6:U7)</f>
        <v>-15000</v>
      </c>
      <c r="V9" s="27">
        <f>IFERROR(R9/D9,"-")</f>
        <v>0.46428571428571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</v>
      </c>
      <c r="B6" s="219" t="s">
        <v>59</v>
      </c>
      <c r="C6" s="219" t="s">
        <v>60</v>
      </c>
      <c r="D6" s="219">
        <v>25</v>
      </c>
      <c r="E6" s="79" t="s">
        <v>61</v>
      </c>
      <c r="F6" s="79" t="s">
        <v>62</v>
      </c>
      <c r="G6" s="201">
        <v>2700</v>
      </c>
      <c r="H6" s="201">
        <v>2700</v>
      </c>
      <c r="I6" s="80">
        <v>0</v>
      </c>
      <c r="J6" s="80">
        <v>0</v>
      </c>
      <c r="K6" s="80">
        <v>114</v>
      </c>
      <c r="L6" s="81">
        <v>1</v>
      </c>
      <c r="M6" s="82">
        <v>1</v>
      </c>
      <c r="N6" s="83">
        <f>IFERROR(L6/K6,"-")</f>
        <v>0.0087719298245614</v>
      </c>
      <c r="O6" s="80">
        <v>0</v>
      </c>
      <c r="P6" s="80">
        <v>1</v>
      </c>
      <c r="Q6" s="83">
        <f>IFERROR(O6/L6,"-")</f>
        <v>0</v>
      </c>
      <c r="R6" s="84">
        <f>IFERROR(G6/SUM(L6:L6),"-")</f>
        <v>2700</v>
      </c>
      <c r="S6" s="85">
        <v>0</v>
      </c>
      <c r="T6" s="83">
        <f>IF(L6=0,"-",S6/L6)</f>
        <v>0</v>
      </c>
      <c r="U6" s="206"/>
      <c r="V6" s="207">
        <f>IFERROR(U6/L6,"-")</f>
        <v>0</v>
      </c>
      <c r="W6" s="207" t="str">
        <f>IFERROR(U6/S6,"-")</f>
        <v>-</v>
      </c>
      <c r="X6" s="208">
        <f>SUM(U6:U6)-SUM(G6:G6)</f>
        <v>-2700</v>
      </c>
      <c r="Y6" s="87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>
        <f>IF(L6=0,"",IF(AS6=0,"",(AS6/L6)))</f>
        <v>0</v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>
        <v>1</v>
      </c>
      <c r="BC6" s="107">
        <f>IF(L6=0,"",IF(BB6=0,"",(BB6/L6)))</f>
        <v>1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/>
      <c r="BL6" s="113">
        <f>IF(L6=0,"",IF(BK6=0,"",(BK6/L6)))</f>
        <v>0</v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>
        <f>IF(L6=0,"",IF(BT6=0,"",(BT6/L6)))</f>
        <v>0</v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>
        <f>Y7</f>
        <v>0.51383399209486</v>
      </c>
      <c r="B7" s="219" t="s">
        <v>63</v>
      </c>
      <c r="C7" s="219" t="s">
        <v>60</v>
      </c>
      <c r="D7" s="219">
        <v>25</v>
      </c>
      <c r="E7" s="79" t="s">
        <v>64</v>
      </c>
      <c r="F7" s="79" t="s">
        <v>62</v>
      </c>
      <c r="G7" s="201">
        <v>25300</v>
      </c>
      <c r="H7" s="201">
        <v>2300</v>
      </c>
      <c r="I7" s="80">
        <v>0</v>
      </c>
      <c r="J7" s="80">
        <v>0</v>
      </c>
      <c r="K7" s="80">
        <v>611</v>
      </c>
      <c r="L7" s="81">
        <v>11</v>
      </c>
      <c r="M7" s="82">
        <v>10</v>
      </c>
      <c r="N7" s="83">
        <f>IFERROR(L7/K7,"-")</f>
        <v>0.018003273322422</v>
      </c>
      <c r="O7" s="80">
        <v>0</v>
      </c>
      <c r="P7" s="80">
        <v>4</v>
      </c>
      <c r="Q7" s="83">
        <f>IFERROR(O7/L7,"-")</f>
        <v>0</v>
      </c>
      <c r="R7" s="84">
        <f>IFERROR(G7/SUM(L7:L7),"-")</f>
        <v>2300</v>
      </c>
      <c r="S7" s="85">
        <v>2</v>
      </c>
      <c r="T7" s="83">
        <f>IF(L7=0,"-",S7/L7)</f>
        <v>0.18181818181818</v>
      </c>
      <c r="U7" s="206">
        <v>13000</v>
      </c>
      <c r="V7" s="207">
        <f>IFERROR(U7/L7,"-")</f>
        <v>1181.8181818182</v>
      </c>
      <c r="W7" s="207">
        <f>IFERROR(U7/S7,"-")</f>
        <v>6500</v>
      </c>
      <c r="X7" s="208">
        <f>SUM(U7:U7)-SUM(G7:G7)</f>
        <v>-12300</v>
      </c>
      <c r="Y7" s="87">
        <f>SUM(U7:U7)/SUM(G7:G7)</f>
        <v>0.51383399209486</v>
      </c>
      <c r="AA7" s="88">
        <v>1</v>
      </c>
      <c r="AB7" s="89">
        <f>IF(L7=0,"",IF(AA7=0,"",(AA7/L7)))</f>
        <v>0.090909090909091</v>
      </c>
      <c r="AC7" s="88"/>
      <c r="AD7" s="90">
        <f>IFERROR(AC7/AA7,"-")</f>
        <v>0</v>
      </c>
      <c r="AE7" s="91"/>
      <c r="AF7" s="92">
        <f>IFERROR(AE7/AA7,"-")</f>
        <v>0</v>
      </c>
      <c r="AG7" s="93"/>
      <c r="AH7" s="93"/>
      <c r="AI7" s="93"/>
      <c r="AJ7" s="94">
        <v>1</v>
      </c>
      <c r="AK7" s="95">
        <f>IF(L7=0,"",IF(AJ7=0,"",(AJ7/L7)))</f>
        <v>0.090909090909091</v>
      </c>
      <c r="AL7" s="94"/>
      <c r="AM7" s="96">
        <f>IFERROR(AL7/AJ7,"-")</f>
        <v>0</v>
      </c>
      <c r="AN7" s="97"/>
      <c r="AO7" s="98">
        <f>IFERROR(AN7/AJ7,"-")</f>
        <v>0</v>
      </c>
      <c r="AP7" s="99"/>
      <c r="AQ7" s="99"/>
      <c r="AR7" s="99"/>
      <c r="AS7" s="100">
        <v>1</v>
      </c>
      <c r="AT7" s="101">
        <f>IF(L7=0,"",IF(AS7=0,"",(AS7/L7)))</f>
        <v>0.090909090909091</v>
      </c>
      <c r="AU7" s="100"/>
      <c r="AV7" s="102">
        <f>IFERROR(AU7/AS7,"-")</f>
        <v>0</v>
      </c>
      <c r="AW7" s="103"/>
      <c r="AX7" s="104">
        <f>IFERROR(AW7/AS7,"-")</f>
        <v>0</v>
      </c>
      <c r="AY7" s="105"/>
      <c r="AZ7" s="105"/>
      <c r="BA7" s="105"/>
      <c r="BB7" s="106">
        <v>3</v>
      </c>
      <c r="BC7" s="107">
        <f>IF(L7=0,"",IF(BB7=0,"",(BB7/L7)))</f>
        <v>0.27272727272727</v>
      </c>
      <c r="BD7" s="106"/>
      <c r="BE7" s="108">
        <f>IFERROR(BD7/BB7,"-")</f>
        <v>0</v>
      </c>
      <c r="BF7" s="109"/>
      <c r="BG7" s="110">
        <f>IFERROR(BF7/BB7,"-")</f>
        <v>0</v>
      </c>
      <c r="BH7" s="111"/>
      <c r="BI7" s="111"/>
      <c r="BJ7" s="111"/>
      <c r="BK7" s="112">
        <v>3</v>
      </c>
      <c r="BL7" s="113">
        <f>IF(L7=0,"",IF(BK7=0,"",(BK7/L7)))</f>
        <v>0.27272727272727</v>
      </c>
      <c r="BM7" s="114">
        <v>1</v>
      </c>
      <c r="BN7" s="115">
        <f>IFERROR(BM7/BK7,"-")</f>
        <v>0.33333333333333</v>
      </c>
      <c r="BO7" s="116">
        <v>3000</v>
      </c>
      <c r="BP7" s="117">
        <f>IFERROR(BO7/BK7,"-")</f>
        <v>1000</v>
      </c>
      <c r="BQ7" s="118">
        <v>1</v>
      </c>
      <c r="BR7" s="118"/>
      <c r="BS7" s="118"/>
      <c r="BT7" s="119">
        <v>2</v>
      </c>
      <c r="BU7" s="120">
        <f>IF(L7=0,"",IF(BT7=0,"",(BT7/L7)))</f>
        <v>0.18181818181818</v>
      </c>
      <c r="BV7" s="121">
        <v>1</v>
      </c>
      <c r="BW7" s="122">
        <f>IFERROR(BV7/BT7,"-")</f>
        <v>0.5</v>
      </c>
      <c r="BX7" s="123">
        <v>10000</v>
      </c>
      <c r="BY7" s="124">
        <f>IFERROR(BX7/BT7,"-")</f>
        <v>5000</v>
      </c>
      <c r="BZ7" s="125">
        <v>1</v>
      </c>
      <c r="CA7" s="125"/>
      <c r="CB7" s="125"/>
      <c r="CC7" s="126"/>
      <c r="CD7" s="127">
        <f>IF(L7=0,"",IF(CC7=0,"",(CC7/L7)))</f>
        <v>0</v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2</v>
      </c>
      <c r="CM7" s="134">
        <v>13000</v>
      </c>
      <c r="CN7" s="134">
        <v>10000</v>
      </c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>
        <f>Y10</f>
        <v>0.46428571428571</v>
      </c>
      <c r="B10" s="154"/>
      <c r="C10" s="154"/>
      <c r="D10" s="154"/>
      <c r="E10" s="155" t="s">
        <v>65</v>
      </c>
      <c r="F10" s="155"/>
      <c r="G10" s="204">
        <f>SUM(G6:G9)</f>
        <v>28000</v>
      </c>
      <c r="H10" s="204"/>
      <c r="I10" s="154">
        <f>SUM(I6:I9)</f>
        <v>0</v>
      </c>
      <c r="J10" s="154">
        <f>SUM(J6:J9)</f>
        <v>0</v>
      </c>
      <c r="K10" s="154">
        <f>SUM(K6:K9)</f>
        <v>725</v>
      </c>
      <c r="L10" s="154">
        <f>SUM(L6:L9)</f>
        <v>12</v>
      </c>
      <c r="M10" s="154">
        <f>SUM(M6:M9)</f>
        <v>11</v>
      </c>
      <c r="N10" s="156">
        <f>IFERROR(L10/K10,"-")</f>
        <v>0.016551724137931</v>
      </c>
      <c r="O10" s="157">
        <f>SUM(O6:O9)</f>
        <v>0</v>
      </c>
      <c r="P10" s="157">
        <f>SUM(P6:P9)</f>
        <v>5</v>
      </c>
      <c r="Q10" s="156">
        <f>IFERROR(O10/L10,"-")</f>
        <v>0</v>
      </c>
      <c r="R10" s="158">
        <f>IFERROR(G10/L10,"-")</f>
        <v>2333.3333333333</v>
      </c>
      <c r="S10" s="159">
        <f>SUM(S6:S9)</f>
        <v>2</v>
      </c>
      <c r="T10" s="156">
        <f>IFERROR(S10/L10,"-")</f>
        <v>0.16666666666667</v>
      </c>
      <c r="U10" s="209">
        <f>SUM(U6:U9)</f>
        <v>13000</v>
      </c>
      <c r="V10" s="209">
        <f>IFERROR(U10/L10,"-")</f>
        <v>1083.3333333333</v>
      </c>
      <c r="W10" s="209">
        <f>IFERROR(U10/S10,"-")</f>
        <v>6500</v>
      </c>
      <c r="X10" s="209">
        <f>U10-G10</f>
        <v>-15000</v>
      </c>
      <c r="Y10" s="160">
        <f>U10/G10</f>
        <v>0.46428571428571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