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<sst xmlns="http://schemas.openxmlformats.org/spreadsheetml/2006/main" uniqueCount="78">
  <si>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</si>
  <si>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</si>
  <si>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</si>
  <si>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</si>
  <si>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</si>
  <si>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</si>
  <si>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</si>
  <si>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</si>
  <si>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</si>
  <si>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</si>
  <si>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</si>
  <si>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</si>
  <si>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</si>
  <si>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</si>
  <si>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</si>
  <si>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</si>
  <si>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</si>
  <si>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</si>
  <si>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</si>
  <si>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</si>
  <si>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</si>
  <si>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</si>
  <si>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</si>
  <si>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</si>
  <si>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</si>
  <si>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</si>
  <si>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</si>
  <si>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</si>
  <si>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</si>
  <si>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</si>
  <si>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</si>
  <si>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</si>
  <si>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</si>
  <si>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</si>
  <si>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</si>
  <si>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</si>
  <si>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</si>
  <si>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</si>
  <si>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</si>
  <si>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</si>
  <si>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</si>
  <si>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</si>
  <si>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</si>
  <si>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</si>
  <si>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</si>
  <si>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</si>
  <si>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</si>
  <si>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</si>
  <si>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</si>
  <si>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</si>
  <si>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</si>
  <si>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</si>
  <si>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</si>
  <si>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</si>
  <si>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</si>
  <si>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</si>
  <si>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</si>
  <si>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</si>
  <si>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</si>
  <si>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</si>
  <si>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</si>
  <si>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</si>
  <si>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</si>
  <si>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</si>
  <si>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4/1～4/30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</si>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</sst>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0</v>
      </c>
      <c r="E6" s="36">
        <v>0</v>
      </c>
      <c r="F6" s="36">
        <v>0</v>
      </c>
      <c r="G6" s="36">
        <v>8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9">
        <v>0</v>
      </c>
      <c r="S6" s="220" t="str">
        <f>IFERROR(R6/J6,"-")</f>
        <v>-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19062889</v>
      </c>
      <c r="E7" s="36">
        <v>0</v>
      </c>
      <c r="F7" s="36">
        <v>0</v>
      </c>
      <c r="G7" s="36">
        <v>1755276</v>
      </c>
      <c r="H7" s="43">
        <v>5975</v>
      </c>
      <c r="I7" s="44">
        <v>164</v>
      </c>
      <c r="J7" s="47">
        <f>H7+I7</f>
        <v>6139</v>
      </c>
      <c r="K7" s="37">
        <f>IFERROR(J7/G7,"-")</f>
        <v>0.0034974556707891</v>
      </c>
      <c r="L7" s="36">
        <v>205</v>
      </c>
      <c r="M7" s="36">
        <v>2751</v>
      </c>
      <c r="N7" s="37">
        <f>IFERROR(L7/J7,"-")</f>
        <v>0.033393060759081</v>
      </c>
      <c r="O7" s="38">
        <f>IFERROR(D7/J7,"-")</f>
        <v>3105.2107835152</v>
      </c>
      <c r="P7" s="39">
        <v>718</v>
      </c>
      <c r="Q7" s="37">
        <f>IFERROR(P7/J7,"-")</f>
        <v>0.11695715914644</v>
      </c>
      <c r="R7" s="219">
        <v>37672005</v>
      </c>
      <c r="S7" s="220">
        <f>IFERROR(R7/J7,"-")</f>
        <v>6136.5051311288</v>
      </c>
      <c r="T7" s="220">
        <f>IFERROR(R7/P7,"-")</f>
        <v>52467.973537604</v>
      </c>
      <c r="U7" s="214">
        <f>IFERROR(R7-D7,"-")</f>
        <v>18609116</v>
      </c>
      <c r="V7" s="40">
        <f>R7/D7</f>
        <v>1.9761960005118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19062889</v>
      </c>
      <c r="E10" s="21">
        <f>SUM(E6:E8)</f>
        <v>0</v>
      </c>
      <c r="F10" s="21">
        <f>SUM(F6:F8)</f>
        <v>0</v>
      </c>
      <c r="G10" s="21">
        <f>SUM(G6:G8)</f>
        <v>1755284</v>
      </c>
      <c r="H10" s="21">
        <f>SUM(H6:H8)</f>
        <v>5975</v>
      </c>
      <c r="I10" s="21">
        <f>SUM(I6:I8)</f>
        <v>164</v>
      </c>
      <c r="J10" s="21">
        <f>SUM(J6:J8)</f>
        <v>6139</v>
      </c>
      <c r="K10" s="22">
        <f>IFERROR(J10/G10,"-")</f>
        <v>0.0034974397305507</v>
      </c>
      <c r="L10" s="33">
        <f>SUM(L6:L8)</f>
        <v>205</v>
      </c>
      <c r="M10" s="33">
        <f>SUM(M6:M8)</f>
        <v>2751</v>
      </c>
      <c r="N10" s="22">
        <f>IFERROR(L10/J10,"-")</f>
        <v>0.033393060759081</v>
      </c>
      <c r="O10" s="23">
        <f>IFERROR(D10/J10,"-")</f>
        <v>3105.2107835152</v>
      </c>
      <c r="P10" s="24">
        <f>SUM(P6:P8)</f>
        <v>718</v>
      </c>
      <c r="Q10" s="22">
        <f>IFERROR(P10/J10,"-")</f>
        <v>0.11695715914644</v>
      </c>
      <c r="R10" s="25">
        <f>SUM(R6:R8)</f>
        <v>37672005</v>
      </c>
      <c r="S10" s="25">
        <f>IFERROR(R10/J10,"-")</f>
        <v>6136.5051311288</v>
      </c>
      <c r="T10" s="25">
        <f>IFERROR(R10/P10,"-")</f>
        <v>52467.973537604</v>
      </c>
      <c r="U10" s="26">
        <f>SUM(U6:U8)</f>
        <v>18609116</v>
      </c>
      <c r="V10" s="27">
        <f>IFERROR(R10/D10,"-")</f>
        <v>1.9761960005118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0</v>
      </c>
      <c r="H7" s="201">
        <v>2800</v>
      </c>
      <c r="I7" s="80">
        <v>0</v>
      </c>
      <c r="J7" s="80">
        <v>0</v>
      </c>
      <c r="K7" s="80">
        <v>5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8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1.9761960005118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19062889</v>
      </c>
      <c r="H6" s="80">
        <v>0</v>
      </c>
      <c r="I6" s="80">
        <v>0</v>
      </c>
      <c r="J6" s="80">
        <v>1755261</v>
      </c>
      <c r="K6" s="81">
        <v>6139</v>
      </c>
      <c r="L6" s="83">
        <f>IFERROR(K6/J6,"-")</f>
        <v>0.0034974855591277</v>
      </c>
      <c r="M6" s="80">
        <v>205</v>
      </c>
      <c r="N6" s="80">
        <v>2751</v>
      </c>
      <c r="O6" s="83">
        <f>IFERROR(M6/(K6),"-")</f>
        <v>0.033393060759081</v>
      </c>
      <c r="P6" s="84">
        <f>IFERROR(G6/SUM(K6:K6),"-")</f>
        <v>3105.2107835152</v>
      </c>
      <c r="Q6" s="85">
        <v>718</v>
      </c>
      <c r="R6" s="83">
        <f>IF(K6=0,"-",Q6/K6)</f>
        <v>0.11695715914644</v>
      </c>
      <c r="S6" s="206">
        <v>37672005</v>
      </c>
      <c r="T6" s="207">
        <f>IFERROR(S6/K6,"-")</f>
        <v>6136.5051311288</v>
      </c>
      <c r="U6" s="207">
        <f>IFERROR(S6/Q6,"-")</f>
        <v>52467.973537604</v>
      </c>
      <c r="V6" s="208">
        <f>SUM(S6:S6)-SUM(G6:G6)</f>
        <v>18609116</v>
      </c>
      <c r="W6" s="87">
        <f>SUM(S6:S6)/SUM(G6:G6)</f>
        <v>1.9761960005118</v>
      </c>
      <c r="Y6" s="88">
        <v>427</v>
      </c>
      <c r="Z6" s="89">
        <f>IF(K6=0,"",IF(Y6=0,"",(Y6/K6)))</f>
        <v>0.069555302166477</v>
      </c>
      <c r="AA6" s="88">
        <v>12</v>
      </c>
      <c r="AB6" s="90">
        <f>IFERROR(AA6/Y6,"-")</f>
        <v>0.028103044496487</v>
      </c>
      <c r="AC6" s="91">
        <v>113000</v>
      </c>
      <c r="AD6" s="92">
        <f>IFERROR(AC6/Y6,"-")</f>
        <v>264.63700234192</v>
      </c>
      <c r="AE6" s="93">
        <v>6</v>
      </c>
      <c r="AF6" s="93">
        <v>2</v>
      </c>
      <c r="AG6" s="93">
        <v>4</v>
      </c>
      <c r="AH6" s="94">
        <v>772</v>
      </c>
      <c r="AI6" s="95">
        <f>IF(K6=0,"",IF(AH6=0,"",(AH6/K6)))</f>
        <v>0.12575338002932</v>
      </c>
      <c r="AJ6" s="94">
        <v>44</v>
      </c>
      <c r="AK6" s="96">
        <f>IFERROR(AJ6/AH6,"-")</f>
        <v>0.05699481865285</v>
      </c>
      <c r="AL6" s="97">
        <v>1471000</v>
      </c>
      <c r="AM6" s="98">
        <f>IFERROR(AL6/AH6,"-")</f>
        <v>1905.4404145078</v>
      </c>
      <c r="AN6" s="99">
        <v>25</v>
      </c>
      <c r="AO6" s="99">
        <v>6</v>
      </c>
      <c r="AP6" s="99">
        <v>13</v>
      </c>
      <c r="AQ6" s="100">
        <v>1050</v>
      </c>
      <c r="AR6" s="101">
        <f>IF(K6=0,"",IF(AQ6=0,"",(AQ6/K6)))</f>
        <v>0.17103762827822</v>
      </c>
      <c r="AS6" s="100">
        <v>77</v>
      </c>
      <c r="AT6" s="102">
        <f>IFERROR(AR6/AQ6,"-")</f>
        <v>0.00016289297931259</v>
      </c>
      <c r="AU6" s="103">
        <v>1586000</v>
      </c>
      <c r="AV6" s="104">
        <f>IFERROR(AU6/AQ6,"-")</f>
        <v>1510.4761904762</v>
      </c>
      <c r="AW6" s="105">
        <v>45</v>
      </c>
      <c r="AX6" s="105">
        <v>11</v>
      </c>
      <c r="AY6" s="105">
        <v>21</v>
      </c>
      <c r="AZ6" s="106">
        <v>1868</v>
      </c>
      <c r="BA6" s="107">
        <f>IF(K6=0,"",IF(AZ6=0,"",(AZ6/K6)))</f>
        <v>0.30428408535592</v>
      </c>
      <c r="BB6" s="106">
        <v>205</v>
      </c>
      <c r="BC6" s="108">
        <f>IFERROR(BB6/AZ6,"-")</f>
        <v>0.10974304068522</v>
      </c>
      <c r="BD6" s="109">
        <v>8233000</v>
      </c>
      <c r="BE6" s="110">
        <f>IFERROR(BD6/AZ6,"-")</f>
        <v>4407.3875802998</v>
      </c>
      <c r="BF6" s="111">
        <v>87</v>
      </c>
      <c r="BG6" s="111">
        <v>38</v>
      </c>
      <c r="BH6" s="111">
        <v>80</v>
      </c>
      <c r="BI6" s="112">
        <v>1371</v>
      </c>
      <c r="BJ6" s="113">
        <f>IF(K6=0,"",IF(BI6=0,"",(BI6/K6)))</f>
        <v>0.22332627463756</v>
      </c>
      <c r="BK6" s="114">
        <v>233</v>
      </c>
      <c r="BL6" s="115">
        <f>IFERROR(BK6/BI6,"-")</f>
        <v>0.16994894237783</v>
      </c>
      <c r="BM6" s="116">
        <v>11372500</v>
      </c>
      <c r="BN6" s="117">
        <f>IFERROR(BM6/BI6,"-")</f>
        <v>8295.0401167031</v>
      </c>
      <c r="BO6" s="118">
        <v>88</v>
      </c>
      <c r="BP6" s="118">
        <v>29</v>
      </c>
      <c r="BQ6" s="118">
        <v>116</v>
      </c>
      <c r="BR6" s="119">
        <v>541</v>
      </c>
      <c r="BS6" s="120">
        <f>IF(K6=0,"",IF(BR6=0,"",(BR6/K6)))</f>
        <v>0.088125101808112</v>
      </c>
      <c r="BT6" s="121">
        <v>112</v>
      </c>
      <c r="BU6" s="122">
        <f>IFERROR(BT6/BR6,"-")</f>
        <v>0.20702402957486</v>
      </c>
      <c r="BV6" s="123">
        <v>11621500</v>
      </c>
      <c r="BW6" s="124">
        <f>IFERROR(BV6/BR6,"-")</f>
        <v>21481.515711645</v>
      </c>
      <c r="BX6" s="125">
        <v>30</v>
      </c>
      <c r="BY6" s="125">
        <v>13</v>
      </c>
      <c r="BZ6" s="125">
        <v>69</v>
      </c>
      <c r="CA6" s="126">
        <v>110</v>
      </c>
      <c r="CB6" s="127">
        <f>IF(K6=0,"",IF(CA6=0,"",(CA6/K6)))</f>
        <v>0.017918227724385</v>
      </c>
      <c r="CC6" s="128">
        <v>35</v>
      </c>
      <c r="CD6" s="129">
        <f>IFERROR(CC6/CA6,"-")</f>
        <v>0.31818181818182</v>
      </c>
      <c r="CE6" s="130">
        <v>3275005</v>
      </c>
      <c r="CF6" s="131">
        <f>IFERROR(CE6/CA6,"-")</f>
        <v>29772.772727273</v>
      </c>
      <c r="CG6" s="132">
        <v>4</v>
      </c>
      <c r="CH6" s="132">
        <v>4</v>
      </c>
      <c r="CI6" s="132">
        <v>27</v>
      </c>
      <c r="CJ6" s="133">
        <v>718</v>
      </c>
      <c r="CK6" s="134">
        <v>37672005</v>
      </c>
      <c r="CL6" s="134">
        <v>1320000</v>
      </c>
      <c r="CM6" s="134">
        <v>450000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>
        <v>0</v>
      </c>
      <c r="H7" s="80">
        <v>0</v>
      </c>
      <c r="I7" s="80">
        <v>0</v>
      </c>
      <c r="J7" s="80">
        <v>15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1.9761960005118</v>
      </c>
      <c r="B10" s="154"/>
      <c r="C10" s="154"/>
      <c r="D10" s="154"/>
      <c r="E10" s="155" t="s">
        <v>77</v>
      </c>
      <c r="F10" s="155"/>
      <c r="G10" s="209">
        <f>SUM(G6:G9)</f>
        <v>19062889</v>
      </c>
      <c r="H10" s="154">
        <f>SUM(H6:H9)</f>
        <v>0</v>
      </c>
      <c r="I10" s="154">
        <f>SUM(I6:I9)</f>
        <v>0</v>
      </c>
      <c r="J10" s="154">
        <f>SUM(J6:J9)</f>
        <v>1755276</v>
      </c>
      <c r="K10" s="154">
        <f>SUM(K6:K9)</f>
        <v>6139</v>
      </c>
      <c r="L10" s="156">
        <f>IFERROR(K10/J10,"-")</f>
        <v>0.0034974556707891</v>
      </c>
      <c r="M10" s="157">
        <f>SUM(M6:M9)</f>
        <v>205</v>
      </c>
      <c r="N10" s="157">
        <f>SUM(N6:N9)</f>
        <v>2751</v>
      </c>
      <c r="O10" s="156">
        <f>IFERROR(M10/K10,"-")</f>
        <v>0.033393060759081</v>
      </c>
      <c r="P10" s="158">
        <f>IFERROR(G10/K10,"-")</f>
        <v>3105.2107835152</v>
      </c>
      <c r="Q10" s="159">
        <f>SUM(Q6:Q9)</f>
        <v>718</v>
      </c>
      <c r="R10" s="156">
        <f>IFERROR(Q10/K10,"-")</f>
        <v>0.11695715914644</v>
      </c>
      <c r="S10" s="209">
        <f>SUM(S6:S9)</f>
        <v>37672005</v>
      </c>
      <c r="T10" s="209">
        <f>IFERROR(S10/K10,"-")</f>
        <v>6136.5051311288</v>
      </c>
      <c r="U10" s="209">
        <f>IFERROR(S10/Q10,"-")</f>
        <v>52467.973537604</v>
      </c>
      <c r="V10" s="209">
        <f>S10-G10</f>
        <v>18609116</v>
      </c>
      <c r="W10" s="160">
        <f>S10/G10</f>
        <v>1.9761960005118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