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<sst xmlns="http://schemas.openxmlformats.org/spreadsheetml/2006/main" uniqueCount="78">
  <si>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</si>
  <si>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</si>
  <si>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</si>
  <si>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</si>
  <si>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</si>
  <si>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</si>
  <si>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</si>
  <si>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</si>
  <si>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</si>
  <si>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</si>
  <si>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</si>
  <si>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</si>
  <si>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</si>
  <si>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</si>
  <si>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</si>
  <si>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</si>
  <si>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</si>
  <si>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</si>
  <si>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</si>
  <si>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</si>
  <si>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</si>
  <si>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</si>
  <si>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</si>
  <si>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</si>
  <si>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</si>
  <si>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</si>
  <si>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</si>
  <si>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</si>
  <si>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</si>
  <si>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</si>
  <si>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</si>
  <si>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</si>
  <si>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</si>
  <si>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</si>
  <si>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</si>
  <si>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</si>
  <si>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</si>
  <si>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</si>
  <si>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</si>
  <si>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</si>
  <si>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</si>
  <si>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</si>
  <si>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</si>
  <si>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</si>
  <si>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</si>
  <si>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</si>
  <si>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</si>
  <si>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</si>
  <si>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</si>
  <si>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</si>
  <si>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</si>
  <si>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</si>
  <si>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</si>
  <si>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</si>
  <si>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</si>
  <si>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</si>
  <si>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</si>
  <si>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</si>
  <si>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</si>
  <si>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</si>
  <si>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</si>
  <si>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</si>
  <si>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</si>
  <si>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</si>
  <si>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2/1～2/29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</si>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</sst>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19600</v>
      </c>
      <c r="E6" s="36">
        <v>0</v>
      </c>
      <c r="F6" s="36">
        <v>0</v>
      </c>
      <c r="G6" s="36">
        <v>587</v>
      </c>
      <c r="H6" s="43">
        <v>7</v>
      </c>
      <c r="I6" s="44">
        <v>0</v>
      </c>
      <c r="J6" s="47">
        <f>H6+I6</f>
        <v>7</v>
      </c>
      <c r="K6" s="37">
        <f>IFERROR(J6/G6,"-")</f>
        <v>0.011925042589438</v>
      </c>
      <c r="L6" s="36">
        <v>2</v>
      </c>
      <c r="M6" s="36">
        <v>2</v>
      </c>
      <c r="N6" s="37">
        <f>IFERROR(L6/J6,"-")</f>
        <v>0.28571428571429</v>
      </c>
      <c r="O6" s="38">
        <f>IFERROR(D6/J6,"-")</f>
        <v>2800</v>
      </c>
      <c r="P6" s="39">
        <v>3</v>
      </c>
      <c r="Q6" s="37">
        <f>IFERROR(P6/J6,"-")</f>
        <v>0.42857142857143</v>
      </c>
      <c r="R6" s="219">
        <v>742000</v>
      </c>
      <c r="S6" s="220">
        <f>IFERROR(R6/J6,"-")</f>
        <v>106000</v>
      </c>
      <c r="T6" s="220">
        <f>IFERROR(R6/P6,"-")</f>
        <v>247333.33333333</v>
      </c>
      <c r="U6" s="214">
        <f>IFERROR(R6-D6,"-")</f>
        <v>722400</v>
      </c>
      <c r="V6" s="40">
        <f>R6/D6</f>
        <v>37.857142857143</v>
      </c>
      <c r="W6" s="34"/>
      <c r="X6" s="46"/>
    </row>
    <row r="7" spans="1:24">
      <c r="A7" s="35"/>
      <c r="B7" s="41" t="s">
        <v>24</v>
      </c>
      <c r="C7" s="41">
        <v>2</v>
      </c>
      <c r="D7" s="214">
        <v>18808087</v>
      </c>
      <c r="E7" s="36">
        <v>0</v>
      </c>
      <c r="F7" s="36">
        <v>0</v>
      </c>
      <c r="G7" s="36">
        <v>923102</v>
      </c>
      <c r="H7" s="43">
        <v>6067</v>
      </c>
      <c r="I7" s="44">
        <v>132</v>
      </c>
      <c r="J7" s="47">
        <f>H7+I7</f>
        <v>6199</v>
      </c>
      <c r="K7" s="37">
        <f>IFERROR(J7/G7,"-")</f>
        <v>0.0067154008982756</v>
      </c>
      <c r="L7" s="36">
        <v>139</v>
      </c>
      <c r="M7" s="36">
        <v>2476</v>
      </c>
      <c r="N7" s="37">
        <f>IFERROR(L7/J7,"-")</f>
        <v>0.022422971447008</v>
      </c>
      <c r="O7" s="38">
        <f>IFERROR(D7/J7,"-")</f>
        <v>3034.0517825456</v>
      </c>
      <c r="P7" s="39">
        <v>605</v>
      </c>
      <c r="Q7" s="37">
        <f>IFERROR(P7/J7,"-")</f>
        <v>0.097596386513954</v>
      </c>
      <c r="R7" s="219">
        <v>24722500</v>
      </c>
      <c r="S7" s="220">
        <f>IFERROR(R7/J7,"-")</f>
        <v>3988.1432489111</v>
      </c>
      <c r="T7" s="220">
        <f>IFERROR(R7/P7,"-")</f>
        <v>40863.636363636</v>
      </c>
      <c r="U7" s="214">
        <f>IFERROR(R7-D7,"-")</f>
        <v>5914413</v>
      </c>
      <c r="V7" s="40">
        <f>R7/D7</f>
        <v>1.3144611676881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18827687</v>
      </c>
      <c r="E10" s="21">
        <f>SUM(E6:E8)</f>
        <v>0</v>
      </c>
      <c r="F10" s="21">
        <f>SUM(F6:F8)</f>
        <v>0</v>
      </c>
      <c r="G10" s="21">
        <f>SUM(G6:G8)</f>
        <v>923689</v>
      </c>
      <c r="H10" s="21">
        <f>SUM(H6:H8)</f>
        <v>6074</v>
      </c>
      <c r="I10" s="21">
        <f>SUM(I6:I8)</f>
        <v>132</v>
      </c>
      <c r="J10" s="21">
        <f>SUM(J6:J8)</f>
        <v>6206</v>
      </c>
      <c r="K10" s="22">
        <f>IFERROR(J10/G10,"-")</f>
        <v>0.0067187116009826</v>
      </c>
      <c r="L10" s="33">
        <f>SUM(L6:L8)</f>
        <v>141</v>
      </c>
      <c r="M10" s="33">
        <f>SUM(M6:M8)</f>
        <v>2478</v>
      </c>
      <c r="N10" s="22">
        <f>IFERROR(L10/J10,"-")</f>
        <v>0.022719948436996</v>
      </c>
      <c r="O10" s="23">
        <f>IFERROR(D10/J10,"-")</f>
        <v>3033.7877860135</v>
      </c>
      <c r="P10" s="24">
        <f>SUM(P6:P8)</f>
        <v>608</v>
      </c>
      <c r="Q10" s="22">
        <f>IFERROR(P10/J10,"-")</f>
        <v>0.097969706735417</v>
      </c>
      <c r="R10" s="25">
        <f>SUM(R6:R8)</f>
        <v>25464500</v>
      </c>
      <c r="S10" s="25">
        <f>IFERROR(R10/J10,"-")</f>
        <v>4103.206574283</v>
      </c>
      <c r="T10" s="25">
        <f>IFERROR(R10/P10,"-")</f>
        <v>41882.401315789</v>
      </c>
      <c r="U10" s="26">
        <f>SUM(U6:U8)</f>
        <v>6636813</v>
      </c>
      <c r="V10" s="27">
        <f>IFERROR(R10/D10,"-")</f>
        <v>1.3525028326634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37.857142857143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19600</v>
      </c>
      <c r="H7" s="201">
        <v>2800</v>
      </c>
      <c r="I7" s="80">
        <v>0</v>
      </c>
      <c r="J7" s="80">
        <v>0</v>
      </c>
      <c r="K7" s="80">
        <v>584</v>
      </c>
      <c r="L7" s="81">
        <v>7</v>
      </c>
      <c r="M7" s="82">
        <v>7</v>
      </c>
      <c r="N7" s="83">
        <f>IFERROR(L7/K7,"-")</f>
        <v>0.011986301369863</v>
      </c>
      <c r="O7" s="80">
        <v>2</v>
      </c>
      <c r="P7" s="80">
        <v>2</v>
      </c>
      <c r="Q7" s="83">
        <f>IFERROR(O7/L7,"-")</f>
        <v>0.28571428571429</v>
      </c>
      <c r="R7" s="84">
        <f>IFERROR(G7/SUM(L7:L7),"-")</f>
        <v>2800</v>
      </c>
      <c r="S7" s="85">
        <v>3</v>
      </c>
      <c r="T7" s="83">
        <f>IF(L7=0,"-",S7/L7)</f>
        <v>0.42857142857143</v>
      </c>
      <c r="U7" s="206">
        <v>742000</v>
      </c>
      <c r="V7" s="207">
        <f>IFERROR(U7/L7,"-")</f>
        <v>106000</v>
      </c>
      <c r="W7" s="207">
        <f>IFERROR(U7/S7,"-")</f>
        <v>247333.33333333</v>
      </c>
      <c r="X7" s="208">
        <f>SUM(U7:U7)-SUM(G7:G7)</f>
        <v>722400</v>
      </c>
      <c r="Y7" s="87">
        <f>SUM(U7:U7)/SUM(G7:G7)</f>
        <v>37.857142857143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0.14285714285714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</v>
      </c>
      <c r="AT7" s="101">
        <f>IF(L7=0,"",IF(AS7=0,"",(AS7/L7)))</f>
        <v>0.14285714285714</v>
      </c>
      <c r="AU7" s="100">
        <v>1</v>
      </c>
      <c r="AV7" s="102">
        <f>IFERROR(AU7/AS7,"-")</f>
        <v>1</v>
      </c>
      <c r="AW7" s="103">
        <v>1000</v>
      </c>
      <c r="AX7" s="104">
        <f>IFERROR(AW7/AS7,"-")</f>
        <v>1000</v>
      </c>
      <c r="AY7" s="105">
        <v>1</v>
      </c>
      <c r="AZ7" s="105"/>
      <c r="BA7" s="105"/>
      <c r="BB7" s="106">
        <v>2</v>
      </c>
      <c r="BC7" s="107">
        <f>IF(L7=0,"",IF(BB7=0,"",(BB7/L7)))</f>
        <v>0.28571428571429</v>
      </c>
      <c r="BD7" s="106">
        <v>1</v>
      </c>
      <c r="BE7" s="108">
        <f>IFERROR(BD7/BB7,"-")</f>
        <v>0.5</v>
      </c>
      <c r="BF7" s="109">
        <v>369000</v>
      </c>
      <c r="BG7" s="110">
        <f>IFERROR(BF7/BB7,"-")</f>
        <v>184500</v>
      </c>
      <c r="BH7" s="111"/>
      <c r="BI7" s="111"/>
      <c r="BJ7" s="111">
        <v>1</v>
      </c>
      <c r="BK7" s="112">
        <v>3</v>
      </c>
      <c r="BL7" s="113">
        <f>IF(L7=0,"",IF(BK7=0,"",(BK7/L7)))</f>
        <v>0.42857142857143</v>
      </c>
      <c r="BM7" s="114">
        <v>1</v>
      </c>
      <c r="BN7" s="115">
        <f>IFERROR(BM7/BK7,"-")</f>
        <v>0.33333333333333</v>
      </c>
      <c r="BO7" s="116">
        <v>372000</v>
      </c>
      <c r="BP7" s="117">
        <f>IFERROR(BO7/BK7,"-")</f>
        <v>124000</v>
      </c>
      <c r="BQ7" s="118"/>
      <c r="BR7" s="118"/>
      <c r="BS7" s="118">
        <v>1</v>
      </c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3</v>
      </c>
      <c r="CM7" s="134">
        <v>742000</v>
      </c>
      <c r="CN7" s="134">
        <v>372000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37.857142857143</v>
      </c>
      <c r="B10" s="154"/>
      <c r="C10" s="154"/>
      <c r="D10" s="154"/>
      <c r="E10" s="155" t="s">
        <v>68</v>
      </c>
      <c r="F10" s="155"/>
      <c r="G10" s="204">
        <f>SUM(G6:G9)</f>
        <v>19600</v>
      </c>
      <c r="H10" s="204"/>
      <c r="I10" s="154">
        <f>SUM(I6:I9)</f>
        <v>0</v>
      </c>
      <c r="J10" s="154">
        <f>SUM(J6:J9)</f>
        <v>0</v>
      </c>
      <c r="K10" s="154">
        <f>SUM(K6:K9)</f>
        <v>587</v>
      </c>
      <c r="L10" s="154">
        <f>SUM(L6:L9)</f>
        <v>7</v>
      </c>
      <c r="M10" s="154">
        <f>SUM(M6:M9)</f>
        <v>7</v>
      </c>
      <c r="N10" s="156">
        <f>IFERROR(L10/K10,"-")</f>
        <v>0.011925042589438</v>
      </c>
      <c r="O10" s="157">
        <f>SUM(O6:O9)</f>
        <v>2</v>
      </c>
      <c r="P10" s="157">
        <f>SUM(P6:P9)</f>
        <v>2</v>
      </c>
      <c r="Q10" s="156">
        <f>IFERROR(O10/L10,"-")</f>
        <v>0.28571428571429</v>
      </c>
      <c r="R10" s="158">
        <f>IFERROR(G10/L10,"-")</f>
        <v>2800</v>
      </c>
      <c r="S10" s="159">
        <f>SUM(S6:S9)</f>
        <v>3</v>
      </c>
      <c r="T10" s="156">
        <f>IFERROR(S10/L10,"-")</f>
        <v>0.42857142857143</v>
      </c>
      <c r="U10" s="209">
        <f>SUM(U6:U9)</f>
        <v>742000</v>
      </c>
      <c r="V10" s="209">
        <f>IFERROR(U10/L10,"-")</f>
        <v>106000</v>
      </c>
      <c r="W10" s="209">
        <f>IFERROR(U10/S10,"-")</f>
        <v>247333.33333333</v>
      </c>
      <c r="X10" s="209">
        <f>U10-G10</f>
        <v>722400</v>
      </c>
      <c r="Y10" s="160">
        <f>U10/G10</f>
        <v>37.857142857143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1.3144611676881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18808087</v>
      </c>
      <c r="H6" s="80">
        <v>0</v>
      </c>
      <c r="I6" s="80">
        <v>0</v>
      </c>
      <c r="J6" s="80">
        <v>923077</v>
      </c>
      <c r="K6" s="81">
        <v>6199</v>
      </c>
      <c r="L6" s="83">
        <f>IFERROR(K6/J6,"-")</f>
        <v>0.0067155827737014</v>
      </c>
      <c r="M6" s="80">
        <v>139</v>
      </c>
      <c r="N6" s="80">
        <v>2476</v>
      </c>
      <c r="O6" s="83">
        <f>IFERROR(M6/(K6),"-")</f>
        <v>0.022422971447008</v>
      </c>
      <c r="P6" s="84">
        <f>IFERROR(G6/SUM(K6:K6),"-")</f>
        <v>3034.0517825456</v>
      </c>
      <c r="Q6" s="85">
        <v>605</v>
      </c>
      <c r="R6" s="83">
        <f>IF(K6=0,"-",Q6/K6)</f>
        <v>0.097596386513954</v>
      </c>
      <c r="S6" s="206">
        <v>24722500</v>
      </c>
      <c r="T6" s="207">
        <f>IFERROR(S6/K6,"-")</f>
        <v>3988.1432489111</v>
      </c>
      <c r="U6" s="207">
        <f>IFERROR(S6/Q6,"-")</f>
        <v>40863.636363636</v>
      </c>
      <c r="V6" s="208">
        <f>SUM(S6:S6)-SUM(G6:G6)</f>
        <v>5914413</v>
      </c>
      <c r="W6" s="87">
        <f>SUM(S6:S6)/SUM(G6:G6)</f>
        <v>1.3144611676881</v>
      </c>
      <c r="Y6" s="88">
        <v>629</v>
      </c>
      <c r="Z6" s="89">
        <f>IF(K6=0,"",IF(Y6=0,"",(Y6/K6)))</f>
        <v>0.10146797870624</v>
      </c>
      <c r="AA6" s="88">
        <v>13</v>
      </c>
      <c r="AB6" s="90">
        <f>IFERROR(AA6/Y6,"-")</f>
        <v>0.020667726550079</v>
      </c>
      <c r="AC6" s="91">
        <v>787000</v>
      </c>
      <c r="AD6" s="92">
        <f>IFERROR(AC6/Y6,"-")</f>
        <v>1251.1923688394</v>
      </c>
      <c r="AE6" s="93">
        <v>5</v>
      </c>
      <c r="AF6" s="93">
        <v>2</v>
      </c>
      <c r="AG6" s="93">
        <v>6</v>
      </c>
      <c r="AH6" s="94">
        <v>1457</v>
      </c>
      <c r="AI6" s="95">
        <f>IF(K6=0,"",IF(AH6=0,"",(AH6/K6)))</f>
        <v>0.23503790934022</v>
      </c>
      <c r="AJ6" s="94">
        <v>80</v>
      </c>
      <c r="AK6" s="96">
        <f>IFERROR(AJ6/AH6,"-")</f>
        <v>0.054907343857241</v>
      </c>
      <c r="AL6" s="97">
        <v>1034000</v>
      </c>
      <c r="AM6" s="98">
        <f>IFERROR(AL6/AH6,"-")</f>
        <v>709.67741935484</v>
      </c>
      <c r="AN6" s="99">
        <v>33</v>
      </c>
      <c r="AO6" s="99">
        <v>22</v>
      </c>
      <c r="AP6" s="99">
        <v>25</v>
      </c>
      <c r="AQ6" s="100">
        <v>991</v>
      </c>
      <c r="AR6" s="101">
        <f>IF(K6=0,"",IF(AQ6=0,"",(AQ6/K6)))</f>
        <v>0.15986449427327</v>
      </c>
      <c r="AS6" s="100">
        <v>67</v>
      </c>
      <c r="AT6" s="102">
        <f>IFERROR(AR6/AQ6,"-")</f>
        <v>0.00016131634134538</v>
      </c>
      <c r="AU6" s="103">
        <v>766000</v>
      </c>
      <c r="AV6" s="104">
        <f>IFERROR(AU6/AQ6,"-")</f>
        <v>772.95660948537</v>
      </c>
      <c r="AW6" s="105">
        <v>42</v>
      </c>
      <c r="AX6" s="105">
        <v>13</v>
      </c>
      <c r="AY6" s="105">
        <v>12</v>
      </c>
      <c r="AZ6" s="106">
        <v>1560</v>
      </c>
      <c r="BA6" s="107">
        <f>IF(K6=0,"",IF(AZ6=0,"",(AZ6/K6)))</f>
        <v>0.25165349249879</v>
      </c>
      <c r="BB6" s="106">
        <v>162</v>
      </c>
      <c r="BC6" s="108">
        <f>IFERROR(BB6/AZ6,"-")</f>
        <v>0.10384615384615</v>
      </c>
      <c r="BD6" s="109">
        <v>4211000</v>
      </c>
      <c r="BE6" s="110">
        <f>IFERROR(BD6/AZ6,"-")</f>
        <v>2699.358974359</v>
      </c>
      <c r="BF6" s="111">
        <v>73</v>
      </c>
      <c r="BG6" s="111">
        <v>28</v>
      </c>
      <c r="BH6" s="111">
        <v>61</v>
      </c>
      <c r="BI6" s="112">
        <v>1070</v>
      </c>
      <c r="BJ6" s="113">
        <f>IF(K6=0,"",IF(BI6=0,"",(BI6/K6)))</f>
        <v>0.17260848523955</v>
      </c>
      <c r="BK6" s="114">
        <v>169</v>
      </c>
      <c r="BL6" s="115">
        <f>IFERROR(BK6/BI6,"-")</f>
        <v>0.15794392523364</v>
      </c>
      <c r="BM6" s="116">
        <v>8269500</v>
      </c>
      <c r="BN6" s="117">
        <f>IFERROR(BM6/BI6,"-")</f>
        <v>7728.5046728972</v>
      </c>
      <c r="BO6" s="118">
        <v>60</v>
      </c>
      <c r="BP6" s="118">
        <v>26</v>
      </c>
      <c r="BQ6" s="118">
        <v>83</v>
      </c>
      <c r="BR6" s="119">
        <v>413</v>
      </c>
      <c r="BS6" s="120">
        <f>IF(K6=0,"",IF(BR6=0,"",(BR6/K6)))</f>
        <v>0.066623648975641</v>
      </c>
      <c r="BT6" s="121">
        <v>98</v>
      </c>
      <c r="BU6" s="122">
        <f>IFERROR(BT6/BR6,"-")</f>
        <v>0.23728813559322</v>
      </c>
      <c r="BV6" s="123">
        <v>7729000</v>
      </c>
      <c r="BW6" s="124">
        <f>IFERROR(BV6/BR6,"-")</f>
        <v>18714.285714286</v>
      </c>
      <c r="BX6" s="125">
        <v>28</v>
      </c>
      <c r="BY6" s="125">
        <v>16</v>
      </c>
      <c r="BZ6" s="125">
        <v>54</v>
      </c>
      <c r="CA6" s="126">
        <v>79</v>
      </c>
      <c r="CB6" s="127">
        <f>IF(K6=0,"",IF(CA6=0,"",(CA6/K6)))</f>
        <v>0.012743990966285</v>
      </c>
      <c r="CC6" s="128">
        <v>16</v>
      </c>
      <c r="CD6" s="129">
        <f>IFERROR(CC6/CA6,"-")</f>
        <v>0.20253164556962</v>
      </c>
      <c r="CE6" s="130">
        <v>1926000</v>
      </c>
      <c r="CF6" s="131">
        <f>IFERROR(CE6/CA6,"-")</f>
        <v>24379.746835443</v>
      </c>
      <c r="CG6" s="132">
        <v>4</v>
      </c>
      <c r="CH6" s="132">
        <v>1</v>
      </c>
      <c r="CI6" s="132">
        <v>11</v>
      </c>
      <c r="CJ6" s="133">
        <v>605</v>
      </c>
      <c r="CK6" s="134">
        <v>24722500</v>
      </c>
      <c r="CL6" s="134">
        <v>2007000</v>
      </c>
      <c r="CM6" s="134">
        <v>54000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25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1.3144611676881</v>
      </c>
      <c r="B10" s="154"/>
      <c r="C10" s="154"/>
      <c r="D10" s="154"/>
      <c r="E10" s="155" t="s">
        <v>77</v>
      </c>
      <c r="F10" s="155"/>
      <c r="G10" s="209">
        <f>SUM(G6:G9)</f>
        <v>18808087</v>
      </c>
      <c r="H10" s="154">
        <f>SUM(H6:H9)</f>
        <v>0</v>
      </c>
      <c r="I10" s="154">
        <f>SUM(I6:I9)</f>
        <v>0</v>
      </c>
      <c r="J10" s="154">
        <f>SUM(J6:J9)</f>
        <v>923102</v>
      </c>
      <c r="K10" s="154">
        <f>SUM(K6:K9)</f>
        <v>6199</v>
      </c>
      <c r="L10" s="156">
        <f>IFERROR(K10/J10,"-")</f>
        <v>0.0067154008982756</v>
      </c>
      <c r="M10" s="157">
        <f>SUM(M6:M9)</f>
        <v>139</v>
      </c>
      <c r="N10" s="157">
        <f>SUM(N6:N9)</f>
        <v>2476</v>
      </c>
      <c r="O10" s="156">
        <f>IFERROR(M10/K10,"-")</f>
        <v>0.022422971447008</v>
      </c>
      <c r="P10" s="158">
        <f>IFERROR(G10/K10,"-")</f>
        <v>3034.0517825456</v>
      </c>
      <c r="Q10" s="159">
        <f>SUM(Q6:Q9)</f>
        <v>605</v>
      </c>
      <c r="R10" s="156">
        <f>IFERROR(Q10/K10,"-")</f>
        <v>0.097596386513954</v>
      </c>
      <c r="S10" s="209">
        <f>SUM(S6:S9)</f>
        <v>24722500</v>
      </c>
      <c r="T10" s="209">
        <f>IFERROR(S10/K10,"-")</f>
        <v>3988.1432489111</v>
      </c>
      <c r="U10" s="209">
        <f>IFERROR(S10/Q10,"-")</f>
        <v>40863.636363636</v>
      </c>
      <c r="V10" s="209">
        <f>S10-G10</f>
        <v>5914413</v>
      </c>
      <c r="W10" s="160">
        <f>S10/G10</f>
        <v>1.3144611676881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