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<sst xmlns="http://schemas.openxmlformats.org/spreadsheetml/2006/main" uniqueCount="77">
  <si>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</si>
  <si>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</si>
  <si>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</si>
  <si>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</si>
  <si>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</si>
  <si>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</si>
  <si>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</si>
  <si>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</si>
  <si>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</si>
  <si>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</si>
  <si>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</si>
  <si>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</si>
  <si>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</si>
  <si>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</si>
  <si>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</si>
  <si>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</si>
  <si>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</si>
  <si>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</si>
  <si>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</si>
  <si>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</si>
  <si>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</si>
  <si>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</si>
  <si>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</si>
  <si>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</si>
  <si>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</si>
  <si>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10月</t>
  </si>
  <si>
    <t>アイメール</t>
  </si>
  <si>
    <t>最終更新日</t>
  </si>
  <si>
    <t>01月31日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</si>
  <si>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</si>
  <si>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</si>
  <si>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</si>
  <si>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</si>
  <si>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</si>
  <si>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</si>
  <si>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</si>
  <si>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</si>
  <si>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</si>
  <si>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</si>
  <si>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</si>
  <si>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</si>
  <si>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</si>
  <si>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</si>
  <si>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</si>
  <si>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</si>
  <si>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</si>
  <si>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</si>
  <si>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</si>
  <si>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</si>
  <si>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</si>
  <si>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</si>
  <si>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</si>
  <si>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</si>
  <si>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</si>
  <si>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</si>
  <si>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</si>
  <si>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</si>
  <si>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</si>
  <si>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</si>
  <si>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</si>
  <si>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dsn214</t>
  </si>
  <si>
    <t>SP</t>
  </si>
  <si>
    <t>i09</t>
  </si>
  <si>
    <t>悪徳サーチパック PC</t>
  </si>
  <si>
    <t>10/1～10/31</t>
  </si>
  <si>
    <t>dsn291</t>
  </si>
  <si>
    <t>MB</t>
  </si>
  <si>
    <t>ドコモ公式SEO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</si>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</sst>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2</v>
      </c>
      <c r="D6" s="214">
        <v>33600</v>
      </c>
      <c r="E6" s="36">
        <v>0</v>
      </c>
      <c r="F6" s="36">
        <v>0</v>
      </c>
      <c r="G6" s="36">
        <v>1004</v>
      </c>
      <c r="H6" s="43">
        <v>9</v>
      </c>
      <c r="I6" s="44">
        <v>3</v>
      </c>
      <c r="J6" s="47">
        <f>H6+I6</f>
        <v>12</v>
      </c>
      <c r="K6" s="37">
        <f>IFERROR(J6/G6,"-")</f>
        <v>0.01195219123506</v>
      </c>
      <c r="L6" s="36">
        <v>0</v>
      </c>
      <c r="M6" s="36">
        <v>4</v>
      </c>
      <c r="N6" s="37">
        <f>IFERROR(L6/J6,"-")</f>
        <v>0</v>
      </c>
      <c r="O6" s="38">
        <f>IFERROR(D6/J6,"-")</f>
        <v>2800</v>
      </c>
      <c r="P6" s="39">
        <v>1</v>
      </c>
      <c r="Q6" s="37">
        <f>IFERROR(P6/J6,"-")</f>
        <v>0.083333333333333</v>
      </c>
      <c r="R6" s="219">
        <v>63000</v>
      </c>
      <c r="S6" s="220">
        <f>IFERROR(R6/J6,"-")</f>
        <v>5250</v>
      </c>
      <c r="T6" s="220">
        <f>IFERROR(R6/P6,"-")</f>
        <v>63000</v>
      </c>
      <c r="U6" s="214">
        <f>IFERROR(R6-D6,"-")</f>
        <v>29400</v>
      </c>
      <c r="V6" s="40">
        <f>R6/D6</f>
        <v>1.875</v>
      </c>
      <c r="W6" s="34"/>
      <c r="X6" s="46"/>
    </row>
    <row r="7" spans="1:24">
      <c r="A7" s="35"/>
      <c r="B7" s="41" t="s">
        <v>24</v>
      </c>
      <c r="C7" s="41">
        <v>2</v>
      </c>
      <c r="D7" s="214">
        <v>0</v>
      </c>
      <c r="E7" s="36">
        <v>0</v>
      </c>
      <c r="F7" s="36">
        <v>0</v>
      </c>
      <c r="G7" s="36">
        <v>1018898</v>
      </c>
      <c r="H7" s="43">
        <v>4603</v>
      </c>
      <c r="I7" s="44">
        <v>96</v>
      </c>
      <c r="J7" s="47">
        <f>H7+I7</f>
        <v>4699</v>
      </c>
      <c r="K7" s="37">
        <f>IFERROR(J7/G7,"-")</f>
        <v>0.0046118453466392</v>
      </c>
      <c r="L7" s="36">
        <v>138</v>
      </c>
      <c r="M7" s="36">
        <v>1704</v>
      </c>
      <c r="N7" s="37">
        <f>IFERROR(L7/J7,"-")</f>
        <v>0.029367950627793</v>
      </c>
      <c r="O7" s="38">
        <f>IFERROR(D7/J7,"-")</f>
        <v>0</v>
      </c>
      <c r="P7" s="39">
        <v>536</v>
      </c>
      <c r="Q7" s="37">
        <f>IFERROR(P7/J7,"-")</f>
        <v>0.11406682272824</v>
      </c>
      <c r="R7" s="219">
        <v>23501120</v>
      </c>
      <c r="S7" s="220">
        <f>IFERROR(R7/J7,"-")</f>
        <v>5001.302404767</v>
      </c>
      <c r="T7" s="220">
        <f>IFERROR(R7/P7,"-")</f>
        <v>43845.373134328</v>
      </c>
      <c r="U7" s="214">
        <f>IFERROR(R7-D7,"-")</f>
        <v>23501120</v>
      </c>
      <c r="V7" s="40" t="str">
        <f>R7/D7</f>
        <v>0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33600</v>
      </c>
      <c r="E10" s="21">
        <f>SUM(E6:E8)</f>
        <v>0</v>
      </c>
      <c r="F10" s="21">
        <f>SUM(F6:F8)</f>
        <v>0</v>
      </c>
      <c r="G10" s="21">
        <f>SUM(G6:G8)</f>
        <v>1019902</v>
      </c>
      <c r="H10" s="21">
        <f>SUM(H6:H8)</f>
        <v>4612</v>
      </c>
      <c r="I10" s="21">
        <f>SUM(I6:I8)</f>
        <v>99</v>
      </c>
      <c r="J10" s="21">
        <f>SUM(J6:J8)</f>
        <v>4711</v>
      </c>
      <c r="K10" s="22">
        <f>IFERROR(J10/G10,"-")</f>
        <v>0.0046190712440999</v>
      </c>
      <c r="L10" s="33">
        <f>SUM(L6:L8)</f>
        <v>138</v>
      </c>
      <c r="M10" s="33">
        <f>SUM(M6:M8)</f>
        <v>1708</v>
      </c>
      <c r="N10" s="22">
        <f>IFERROR(L10/J10,"-")</f>
        <v>0.029293143706219</v>
      </c>
      <c r="O10" s="23">
        <f>IFERROR(D10/J10,"-")</f>
        <v>7.1322436849926</v>
      </c>
      <c r="P10" s="24">
        <f>SUM(P6:P8)</f>
        <v>537</v>
      </c>
      <c r="Q10" s="22">
        <f>IFERROR(P10/J10,"-")</f>
        <v>0.11398853746551</v>
      </c>
      <c r="R10" s="25">
        <f>SUM(R6:R8)</f>
        <v>23564120</v>
      </c>
      <c r="S10" s="25">
        <f>IFERROR(R10/J10,"-")</f>
        <v>5001.9358947145</v>
      </c>
      <c r="T10" s="25">
        <f>IFERROR(R10/P10,"-")</f>
        <v>43881.04283054</v>
      </c>
      <c r="U10" s="26">
        <f>SUM(U6:U8)</f>
        <v>23530520</v>
      </c>
      <c r="V10" s="27">
        <f>IFERROR(R10/D10,"-")</f>
        <v>701.3130952381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60</v>
      </c>
      <c r="C6" s="222" t="s">
        <v>61</v>
      </c>
      <c r="D6" s="222" t="s">
        <v>62</v>
      </c>
      <c r="E6" s="79" t="s">
        <v>63</v>
      </c>
      <c r="F6" s="79" t="s">
        <v>64</v>
      </c>
      <c r="G6" s="201">
        <v>0</v>
      </c>
      <c r="H6" s="201">
        <v>3000</v>
      </c>
      <c r="I6" s="80">
        <v>0</v>
      </c>
      <c r="J6" s="80">
        <v>0</v>
      </c>
      <c r="K6" s="80">
        <v>8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>
        <f>Y7</f>
        <v>1.875</v>
      </c>
      <c r="B7" s="222" t="s">
        <v>65</v>
      </c>
      <c r="C7" s="222" t="s">
        <v>66</v>
      </c>
      <c r="D7" s="222">
        <v>25</v>
      </c>
      <c r="E7" s="79" t="s">
        <v>67</v>
      </c>
      <c r="F7" s="79" t="s">
        <v>64</v>
      </c>
      <c r="G7" s="201">
        <v>33600</v>
      </c>
      <c r="H7" s="201">
        <v>2800</v>
      </c>
      <c r="I7" s="80">
        <v>0</v>
      </c>
      <c r="J7" s="80">
        <v>0</v>
      </c>
      <c r="K7" s="80">
        <v>996</v>
      </c>
      <c r="L7" s="81">
        <v>12</v>
      </c>
      <c r="M7" s="82">
        <v>12</v>
      </c>
      <c r="N7" s="83">
        <f>IFERROR(L7/K7,"-")</f>
        <v>0.012048192771084</v>
      </c>
      <c r="O7" s="80">
        <v>0</v>
      </c>
      <c r="P7" s="80">
        <v>4</v>
      </c>
      <c r="Q7" s="83">
        <f>IFERROR(O7/L7,"-")</f>
        <v>0</v>
      </c>
      <c r="R7" s="84">
        <f>IFERROR(G7/SUM(L7:L7),"-")</f>
        <v>2800</v>
      </c>
      <c r="S7" s="85">
        <v>1</v>
      </c>
      <c r="T7" s="83">
        <f>IF(L7=0,"-",S7/L7)</f>
        <v>0.083333333333333</v>
      </c>
      <c r="U7" s="206">
        <v>63000</v>
      </c>
      <c r="V7" s="207">
        <f>IFERROR(U7/L7,"-")</f>
        <v>5250</v>
      </c>
      <c r="W7" s="207">
        <f>IFERROR(U7/S7,"-")</f>
        <v>63000</v>
      </c>
      <c r="X7" s="208">
        <f>SUM(U7:U7)-SUM(G7:G7)</f>
        <v>29400</v>
      </c>
      <c r="Y7" s="87">
        <f>SUM(U7:U7)/SUM(G7:G7)</f>
        <v>1.875</v>
      </c>
      <c r="AA7" s="88"/>
      <c r="AB7" s="89">
        <f>IF(L7=0,"",IF(AA7=0,"",(AA7/L7)))</f>
        <v>0</v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>
        <f>IF(L7=0,"",IF(AJ7=0,"",(AJ7/L7)))</f>
        <v>0</v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>
        <v>2</v>
      </c>
      <c r="AT7" s="101">
        <f>IF(L7=0,"",IF(AS7=0,"",(AS7/L7)))</f>
        <v>0.16666666666667</v>
      </c>
      <c r="AU7" s="100"/>
      <c r="AV7" s="102">
        <f>IFERROR(AU7/AS7,"-")</f>
        <v>0</v>
      </c>
      <c r="AW7" s="103"/>
      <c r="AX7" s="104">
        <f>IFERROR(AW7/AS7,"-")</f>
        <v>0</v>
      </c>
      <c r="AY7" s="105"/>
      <c r="AZ7" s="105"/>
      <c r="BA7" s="105"/>
      <c r="BB7" s="106">
        <v>5</v>
      </c>
      <c r="BC7" s="107">
        <f>IF(L7=0,"",IF(BB7=0,"",(BB7/L7)))</f>
        <v>0.41666666666667</v>
      </c>
      <c r="BD7" s="106">
        <v>1</v>
      </c>
      <c r="BE7" s="108">
        <f>IFERROR(BD7/BB7,"-")</f>
        <v>0.2</v>
      </c>
      <c r="BF7" s="109">
        <v>63000</v>
      </c>
      <c r="BG7" s="110">
        <f>IFERROR(BF7/BB7,"-")</f>
        <v>12600</v>
      </c>
      <c r="BH7" s="111"/>
      <c r="BI7" s="111"/>
      <c r="BJ7" s="111">
        <v>1</v>
      </c>
      <c r="BK7" s="112">
        <v>4</v>
      </c>
      <c r="BL7" s="113">
        <f>IF(L7=0,"",IF(BK7=0,"",(BK7/L7)))</f>
        <v>0.33333333333333</v>
      </c>
      <c r="BM7" s="114"/>
      <c r="BN7" s="115">
        <f>IFERROR(BM7/BK7,"-")</f>
        <v>0</v>
      </c>
      <c r="BO7" s="116"/>
      <c r="BP7" s="117">
        <f>IFERROR(BO7/BK7,"-")</f>
        <v>0</v>
      </c>
      <c r="BQ7" s="118"/>
      <c r="BR7" s="118"/>
      <c r="BS7" s="118"/>
      <c r="BT7" s="119">
        <v>1</v>
      </c>
      <c r="BU7" s="120">
        <f>IF(L7=0,"",IF(BT7=0,"",(BT7/L7)))</f>
        <v>0.083333333333333</v>
      </c>
      <c r="BV7" s="121"/>
      <c r="BW7" s="122">
        <f>IFERROR(BV7/BT7,"-")</f>
        <v>0</v>
      </c>
      <c r="BX7" s="123"/>
      <c r="BY7" s="124">
        <f>IFERROR(BX7/BT7,"-")</f>
        <v>0</v>
      </c>
      <c r="BZ7" s="125"/>
      <c r="CA7" s="125"/>
      <c r="CB7" s="125"/>
      <c r="CC7" s="126"/>
      <c r="CD7" s="127">
        <f>IF(L7=0,"",IF(CC7=0,"",(CC7/L7)))</f>
        <v>0</v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1</v>
      </c>
      <c r="CM7" s="134">
        <v>63000</v>
      </c>
      <c r="CN7" s="134">
        <v>63000</v>
      </c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1.875</v>
      </c>
      <c r="B10" s="154"/>
      <c r="C10" s="154"/>
      <c r="D10" s="154"/>
      <c r="E10" s="155" t="s">
        <v>68</v>
      </c>
      <c r="F10" s="155"/>
      <c r="G10" s="204">
        <f>SUM(G6:G9)</f>
        <v>33600</v>
      </c>
      <c r="H10" s="204"/>
      <c r="I10" s="154">
        <f>SUM(I6:I9)</f>
        <v>0</v>
      </c>
      <c r="J10" s="154">
        <f>SUM(J6:J9)</f>
        <v>0</v>
      </c>
      <c r="K10" s="154">
        <f>SUM(K6:K9)</f>
        <v>1004</v>
      </c>
      <c r="L10" s="154">
        <f>SUM(L6:L9)</f>
        <v>12</v>
      </c>
      <c r="M10" s="154">
        <f>SUM(M6:M9)</f>
        <v>12</v>
      </c>
      <c r="N10" s="156">
        <f>IFERROR(L10/K10,"-")</f>
        <v>0.01195219123506</v>
      </c>
      <c r="O10" s="157">
        <f>SUM(O6:O9)</f>
        <v>0</v>
      </c>
      <c r="P10" s="157">
        <f>SUM(P6:P9)</f>
        <v>4</v>
      </c>
      <c r="Q10" s="156">
        <f>IFERROR(O10/L10,"-")</f>
        <v>0</v>
      </c>
      <c r="R10" s="158">
        <f>IFERROR(G10/L10,"-")</f>
        <v>2800</v>
      </c>
      <c r="S10" s="159">
        <f>SUM(S6:S9)</f>
        <v>1</v>
      </c>
      <c r="T10" s="156">
        <f>IFERROR(S10/L10,"-")</f>
        <v>0.083333333333333</v>
      </c>
      <c r="U10" s="209">
        <f>SUM(U6:U9)</f>
        <v>63000</v>
      </c>
      <c r="V10" s="209">
        <f>IFERROR(U10/L10,"-")</f>
        <v>5250</v>
      </c>
      <c r="W10" s="209">
        <f>IFERROR(U10/S10,"-")</f>
        <v>63000</v>
      </c>
      <c r="X10" s="209">
        <f>U10-G10</f>
        <v>29400</v>
      </c>
      <c r="Y10" s="160">
        <f>U10/G10</f>
        <v>1.875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69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70</v>
      </c>
      <c r="C6" s="222" t="s">
        <v>71</v>
      </c>
      <c r="D6" s="222" t="s">
        <v>72</v>
      </c>
      <c r="E6" s="79" t="s">
        <v>73</v>
      </c>
      <c r="F6" s="79" t="s">
        <v>64</v>
      </c>
      <c r="G6" s="208">
        <v>0</v>
      </c>
      <c r="H6" s="80">
        <v>0</v>
      </c>
      <c r="I6" s="80">
        <v>0</v>
      </c>
      <c r="J6" s="80">
        <v>1018891</v>
      </c>
      <c r="K6" s="81">
        <v>4698</v>
      </c>
      <c r="L6" s="83">
        <f>IFERROR(K6/J6,"-")</f>
        <v>0.004610895571754</v>
      </c>
      <c r="M6" s="80">
        <v>138</v>
      </c>
      <c r="N6" s="80">
        <v>1704</v>
      </c>
      <c r="O6" s="83">
        <f>IFERROR(M6/(K6),"-")</f>
        <v>0.029374201787995</v>
      </c>
      <c r="P6" s="84">
        <f>IFERROR(G6/SUM(K6:K6),"-")</f>
        <v>0</v>
      </c>
      <c r="Q6" s="85">
        <v>535</v>
      </c>
      <c r="R6" s="83">
        <f>IF(K6=0,"-",Q6/K6)</f>
        <v>0.11387824606215</v>
      </c>
      <c r="S6" s="206">
        <v>23498120</v>
      </c>
      <c r="T6" s="207">
        <f>IFERROR(S6/K6,"-")</f>
        <v>5001.7283950617</v>
      </c>
      <c r="U6" s="207">
        <f>IFERROR(S6/Q6,"-")</f>
        <v>43921.719626168</v>
      </c>
      <c r="V6" s="208">
        <f>SUM(S6:S6)-SUM(G6:G6)</f>
        <v>23498120</v>
      </c>
      <c r="W6" s="87" t="str">
        <f>SUM(S6:S6)/SUM(G6:G6)</f>
        <v>0</v>
      </c>
      <c r="Y6" s="88">
        <v>156</v>
      </c>
      <c r="Z6" s="89">
        <f>IF(K6=0,"",IF(Y6=0,"",(Y6/K6)))</f>
        <v>0.033205619412516</v>
      </c>
      <c r="AA6" s="88">
        <v>4</v>
      </c>
      <c r="AB6" s="90">
        <f>IFERROR(AA6/Y6,"-")</f>
        <v>0.025641025641026</v>
      </c>
      <c r="AC6" s="91">
        <v>45000</v>
      </c>
      <c r="AD6" s="92">
        <f>IFERROR(AC6/Y6,"-")</f>
        <v>288.46153846154</v>
      </c>
      <c r="AE6" s="93">
        <v>2</v>
      </c>
      <c r="AF6" s="93"/>
      <c r="AG6" s="93">
        <v>2</v>
      </c>
      <c r="AH6" s="94">
        <v>538</v>
      </c>
      <c r="AI6" s="95">
        <f>IF(K6=0,"",IF(AH6=0,"",(AH6/K6)))</f>
        <v>0.11451681566624</v>
      </c>
      <c r="AJ6" s="94">
        <v>49</v>
      </c>
      <c r="AK6" s="96">
        <f>IFERROR(AJ6/AH6,"-")</f>
        <v>0.091078066914498</v>
      </c>
      <c r="AL6" s="97">
        <v>1354000</v>
      </c>
      <c r="AM6" s="98">
        <f>IFERROR(AL6/AH6,"-")</f>
        <v>2516.7286245353</v>
      </c>
      <c r="AN6" s="99">
        <v>24</v>
      </c>
      <c r="AO6" s="99">
        <v>8</v>
      </c>
      <c r="AP6" s="99">
        <v>17</v>
      </c>
      <c r="AQ6" s="100">
        <v>690</v>
      </c>
      <c r="AR6" s="101">
        <f>IF(K6=0,"",IF(AQ6=0,"",(AQ6/K6)))</f>
        <v>0.14687100893997</v>
      </c>
      <c r="AS6" s="100">
        <v>52</v>
      </c>
      <c r="AT6" s="102">
        <f>IFERROR(AR6/AQ6,"-")</f>
        <v>0.00021285653469562</v>
      </c>
      <c r="AU6" s="103">
        <v>398000</v>
      </c>
      <c r="AV6" s="104">
        <f>IFERROR(AU6/AQ6,"-")</f>
        <v>576.8115942029</v>
      </c>
      <c r="AW6" s="105">
        <v>34</v>
      </c>
      <c r="AX6" s="105">
        <v>10</v>
      </c>
      <c r="AY6" s="105">
        <v>8</v>
      </c>
      <c r="AZ6" s="106">
        <v>1231</v>
      </c>
      <c r="BA6" s="107">
        <f>IF(K6=0,"",IF(AZ6=0,"",(AZ6/K6)))</f>
        <v>0.2620263942103</v>
      </c>
      <c r="BB6" s="106">
        <v>112</v>
      </c>
      <c r="BC6" s="108">
        <f>IFERROR(BB6/AZ6,"-")</f>
        <v>0.090982940698619</v>
      </c>
      <c r="BD6" s="109">
        <v>2050000</v>
      </c>
      <c r="BE6" s="110">
        <f>IFERROR(BD6/AZ6,"-")</f>
        <v>1665.3127538587</v>
      </c>
      <c r="BF6" s="111">
        <v>59</v>
      </c>
      <c r="BG6" s="111">
        <v>18</v>
      </c>
      <c r="BH6" s="111">
        <v>35</v>
      </c>
      <c r="BI6" s="112">
        <v>1448</v>
      </c>
      <c r="BJ6" s="113">
        <f>IF(K6=0,"",IF(BI6=0,"",(BI6/K6)))</f>
        <v>0.30821626223925</v>
      </c>
      <c r="BK6" s="114">
        <v>199</v>
      </c>
      <c r="BL6" s="115">
        <f>IFERROR(BK6/BI6,"-")</f>
        <v>0.13743093922652</v>
      </c>
      <c r="BM6" s="116">
        <v>8254120</v>
      </c>
      <c r="BN6" s="117">
        <f>IFERROR(BM6/BI6,"-")</f>
        <v>5700.3591160221</v>
      </c>
      <c r="BO6" s="118">
        <v>83</v>
      </c>
      <c r="BP6" s="118">
        <v>31</v>
      </c>
      <c r="BQ6" s="118">
        <v>85</v>
      </c>
      <c r="BR6" s="119">
        <v>535</v>
      </c>
      <c r="BS6" s="120">
        <f>IF(K6=0,"",IF(BR6=0,"",(BR6/K6)))</f>
        <v>0.11387824606215</v>
      </c>
      <c r="BT6" s="121">
        <v>102</v>
      </c>
      <c r="BU6" s="122">
        <f>IFERROR(BT6/BR6,"-")</f>
        <v>0.19065420560748</v>
      </c>
      <c r="BV6" s="123">
        <v>8236000</v>
      </c>
      <c r="BW6" s="124">
        <f>IFERROR(BV6/BR6,"-")</f>
        <v>15394.392523364</v>
      </c>
      <c r="BX6" s="125">
        <v>20</v>
      </c>
      <c r="BY6" s="125">
        <v>11</v>
      </c>
      <c r="BZ6" s="125">
        <v>71</v>
      </c>
      <c r="CA6" s="126">
        <v>100</v>
      </c>
      <c r="CB6" s="127">
        <f>IF(K6=0,"",IF(CA6=0,"",(CA6/K6)))</f>
        <v>0.021285653469562</v>
      </c>
      <c r="CC6" s="128">
        <v>17</v>
      </c>
      <c r="CD6" s="129">
        <f>IFERROR(CC6/CA6,"-")</f>
        <v>0.17</v>
      </c>
      <c r="CE6" s="130">
        <v>3161000</v>
      </c>
      <c r="CF6" s="131">
        <f>IFERROR(CE6/CA6,"-")</f>
        <v>31610</v>
      </c>
      <c r="CG6" s="132">
        <v>2</v>
      </c>
      <c r="CH6" s="132">
        <v>3</v>
      </c>
      <c r="CI6" s="132">
        <v>12</v>
      </c>
      <c r="CJ6" s="133">
        <v>535</v>
      </c>
      <c r="CK6" s="134">
        <v>23498120</v>
      </c>
      <c r="CL6" s="134">
        <v>2234000</v>
      </c>
      <c r="CM6" s="134">
        <v>11000</v>
      </c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74</v>
      </c>
      <c r="C7" s="222" t="s">
        <v>71</v>
      </c>
      <c r="D7" s="222" t="s">
        <v>72</v>
      </c>
      <c r="E7" s="79" t="s">
        <v>75</v>
      </c>
      <c r="F7" s="79" t="s">
        <v>64</v>
      </c>
      <c r="G7" s="208">
        <v>0</v>
      </c>
      <c r="H7" s="80">
        <v>0</v>
      </c>
      <c r="I7" s="80">
        <v>0</v>
      </c>
      <c r="J7" s="80">
        <v>7</v>
      </c>
      <c r="K7" s="81">
        <v>1</v>
      </c>
      <c r="L7" s="83">
        <f>IFERROR(K7/J7,"-")</f>
        <v>0.14285714285714</v>
      </c>
      <c r="M7" s="80">
        <v>0</v>
      </c>
      <c r="N7" s="80">
        <v>0</v>
      </c>
      <c r="O7" s="83">
        <f>IFERROR(M7/(K7),"-")</f>
        <v>0</v>
      </c>
      <c r="P7" s="84">
        <f>IFERROR(G7/SUM(K7:K7),"-")</f>
        <v>0</v>
      </c>
      <c r="Q7" s="85">
        <v>1</v>
      </c>
      <c r="R7" s="83">
        <f>IF(K7=0,"-",Q7/K7)</f>
        <v>1</v>
      </c>
      <c r="S7" s="206">
        <v>3000</v>
      </c>
      <c r="T7" s="207">
        <f>IFERROR(S7/K7,"-")</f>
        <v>3000</v>
      </c>
      <c r="U7" s="207">
        <f>IFERROR(S7/Q7,"-")</f>
        <v>3000</v>
      </c>
      <c r="V7" s="208">
        <f>SUM(S7:S7)-SUM(G7:G7)</f>
        <v>3000</v>
      </c>
      <c r="W7" s="87" t="str">
        <f>SUM(S7:S7)/SUM(G7:G7)</f>
        <v>0</v>
      </c>
      <c r="Y7" s="88"/>
      <c r="Z7" s="89">
        <f>IF(K7=0,"",IF(Y7=0,"",(Y7/K7)))</f>
        <v>0</v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>
        <f>IF(K7=0,"",IF(AH7=0,"",(AH7/K7)))</f>
        <v>0</v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/>
      <c r="AR7" s="101">
        <f>IF(K7=0,"",IF(AQ7=0,"",(AQ7/K7)))</f>
        <v>0</v>
      </c>
      <c r="AS7" s="100"/>
      <c r="AT7" s="102" t="str">
        <f>IFERROR(AR7/AQ7,"-")</f>
        <v>-</v>
      </c>
      <c r="AU7" s="103"/>
      <c r="AV7" s="104" t="str">
        <f>IFERROR(AU7/AQ7,"-")</f>
        <v>-</v>
      </c>
      <c r="AW7" s="105"/>
      <c r="AX7" s="105"/>
      <c r="AY7" s="105"/>
      <c r="AZ7" s="106"/>
      <c r="BA7" s="107">
        <f>IF(K7=0,"",IF(AZ7=0,"",(AZ7/K7)))</f>
        <v>0</v>
      </c>
      <c r="BB7" s="106"/>
      <c r="BC7" s="108" t="str">
        <f>IFERROR(BB7/AZ7,"-")</f>
        <v>-</v>
      </c>
      <c r="BD7" s="109"/>
      <c r="BE7" s="110" t="str">
        <f>IFERROR(BD7/AZ7,"-")</f>
        <v>-</v>
      </c>
      <c r="BF7" s="111"/>
      <c r="BG7" s="111"/>
      <c r="BH7" s="111"/>
      <c r="BI7" s="112">
        <v>1</v>
      </c>
      <c r="BJ7" s="113">
        <f>IF(K7=0,"",IF(BI7=0,"",(BI7/K7)))</f>
        <v>1</v>
      </c>
      <c r="BK7" s="114">
        <v>1</v>
      </c>
      <c r="BL7" s="115">
        <f>IFERROR(BK7/BI7,"-")</f>
        <v>1</v>
      </c>
      <c r="BM7" s="116">
        <v>3000</v>
      </c>
      <c r="BN7" s="117">
        <f>IFERROR(BM7/BI7,"-")</f>
        <v>3000</v>
      </c>
      <c r="BO7" s="118">
        <v>1</v>
      </c>
      <c r="BP7" s="118"/>
      <c r="BQ7" s="118"/>
      <c r="BR7" s="119"/>
      <c r="BS7" s="120">
        <f>IF(K7=0,"",IF(BR7=0,"",(BR7/K7)))</f>
        <v>0</v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>
        <f>IF(K7=0,"",IF(CA7=0,"",(CA7/K7)))</f>
        <v>0</v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1</v>
      </c>
      <c r="CK7" s="134">
        <v>3000</v>
      </c>
      <c r="CL7" s="134">
        <v>3000</v>
      </c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76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1018898</v>
      </c>
      <c r="K10" s="154">
        <f>SUM(K6:K9)</f>
        <v>4699</v>
      </c>
      <c r="L10" s="156">
        <f>IFERROR(K10/J10,"-")</f>
        <v>0.0046118453466392</v>
      </c>
      <c r="M10" s="157">
        <f>SUM(M6:M9)</f>
        <v>138</v>
      </c>
      <c r="N10" s="157">
        <f>SUM(N6:N9)</f>
        <v>1704</v>
      </c>
      <c r="O10" s="156">
        <f>IFERROR(M10/K10,"-")</f>
        <v>0.029367950627793</v>
      </c>
      <c r="P10" s="158">
        <f>IFERROR(G10/K10,"-")</f>
        <v>0</v>
      </c>
      <c r="Q10" s="159">
        <f>SUM(Q6:Q9)</f>
        <v>536</v>
      </c>
      <c r="R10" s="156">
        <f>IFERROR(Q10/K10,"-")</f>
        <v>0.11406682272824</v>
      </c>
      <c r="S10" s="209">
        <f>SUM(S6:S9)</f>
        <v>23501120</v>
      </c>
      <c r="T10" s="209">
        <f>IFERROR(S10/K10,"-")</f>
        <v>5001.302404767</v>
      </c>
      <c r="U10" s="209">
        <f>IFERROR(S10/Q10,"-")</f>
        <v>43845.373134328</v>
      </c>
      <c r="V10" s="209">
        <f>S10-G10</f>
        <v>23501120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