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<sst xmlns="http://schemas.openxmlformats.org/spreadsheetml/2006/main" uniqueCount="77">
  <si>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</si>
  <si>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</si>
  <si>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</si>
  <si>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</si>
  <si>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</si>
  <si>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</si>
  <si>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</si>
  <si>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</si>
  <si>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</si>
  <si>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</si>
  <si>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</si>
  <si>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</si>
  <si>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</si>
  <si>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</si>
  <si>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</si>
  <si>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</si>
  <si>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</si>
  <si>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</si>
  <si>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</si>
  <si>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</si>
  <si>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</si>
  <si>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</si>
  <si>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</si>
  <si>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</si>
  <si>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</si>
  <si>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</si>
  <si>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</si>
  <si>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</si>
  <si>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</si>
  <si>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</si>
  <si>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</si>
  <si>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</si>
  <si>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</si>
  <si>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</si>
  <si>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</si>
  <si>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</si>
  <si>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</si>
  <si>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</si>
  <si>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</si>
  <si>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</si>
  <si>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</si>
  <si>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</si>
  <si>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</si>
  <si>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</si>
  <si>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</si>
  <si>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</si>
  <si>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</si>
  <si>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</si>
  <si>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</si>
  <si>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</si>
  <si>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</si>
  <si>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</si>
  <si>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</si>
  <si>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</si>
  <si>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</si>
  <si>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</si>
  <si>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</si>
  <si>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</si>
  <si>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</si>
  <si>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</si>
  <si>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ac124</t>
  </si>
  <si>
    <t>大洋図書</t>
  </si>
  <si>
    <t>2Pスポーツ新聞_v01_わくドキ(緒方泰子さん)</t>
  </si>
  <si>
    <t>lp03_f</t>
  </si>
  <si>
    <t>別冊ラヴァーズ</t>
  </si>
  <si>
    <t>4C2P</t>
  </si>
  <si>
    <t>3月22日(月)</t>
  </si>
  <si>
    <t>ac125</t>
  </si>
  <si>
    <t>空電</t>
  </si>
  <si>
    <t>ac126</t>
  </si>
  <si>
    <t>ダイアプレス</t>
  </si>
  <si>
    <t>5P元祖</t>
  </si>
  <si>
    <t>実録JOKER</t>
  </si>
  <si>
    <t>1C5P</t>
  </si>
  <si>
    <t>3月27日(土)</t>
  </si>
  <si>
    <t>ac127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</si>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</sst>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150000</v>
      </c>
      <c r="E6" s="81">
        <v>132</v>
      </c>
      <c r="F6" s="81">
        <v>72</v>
      </c>
      <c r="G6" s="81">
        <v>110</v>
      </c>
      <c r="H6" s="91">
        <v>39</v>
      </c>
      <c r="I6" s="92">
        <v>0</v>
      </c>
      <c r="J6" s="145">
        <f>H6+I6</f>
        <v>39</v>
      </c>
      <c r="K6" s="82">
        <f>IFERROR(J6/G6,"-")</f>
        <v>0.35454545454545</v>
      </c>
      <c r="L6" s="81">
        <v>12</v>
      </c>
      <c r="M6" s="81">
        <v>9</v>
      </c>
      <c r="N6" s="82">
        <f>IFERROR(L6/J6,"-")</f>
        <v>0.30769230769231</v>
      </c>
      <c r="O6" s="83">
        <f>IFERROR(D6/J6,"-")</f>
        <v>3846.1538461538</v>
      </c>
      <c r="P6" s="84">
        <v>13</v>
      </c>
      <c r="Q6" s="82">
        <f>IFERROR(P6/J6,"-")</f>
        <v>0.33333333333333</v>
      </c>
      <c r="R6" s="200">
        <v>656000</v>
      </c>
      <c r="S6" s="201">
        <f>IFERROR(R6/J6,"-")</f>
        <v>16820.512820513</v>
      </c>
      <c r="T6" s="201">
        <f>IFERROR(R6/P6,"-")</f>
        <v>50461.538461538</v>
      </c>
      <c r="U6" s="195">
        <f>IFERROR(R6-D6,"-")</f>
        <v>506000</v>
      </c>
      <c r="V6" s="85">
        <f>R6/D6</f>
        <v>4.3733333333333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150000</v>
      </c>
      <c r="E9" s="41">
        <f>SUM(E6:E7)</f>
        <v>132</v>
      </c>
      <c r="F9" s="41">
        <f>SUM(F6:F7)</f>
        <v>72</v>
      </c>
      <c r="G9" s="41">
        <f>SUM(G6:G7)</f>
        <v>110</v>
      </c>
      <c r="H9" s="41">
        <f>SUM(H6:H7)</f>
        <v>39</v>
      </c>
      <c r="I9" s="41">
        <f>SUM(I6:I7)</f>
        <v>0</v>
      </c>
      <c r="J9" s="41">
        <f>SUM(J6:J7)</f>
        <v>39</v>
      </c>
      <c r="K9" s="42">
        <f>IFERROR(J9/G9,"-")</f>
        <v>0.35454545454545</v>
      </c>
      <c r="L9" s="78">
        <f>SUM(L6:L7)</f>
        <v>12</v>
      </c>
      <c r="M9" s="78">
        <f>SUM(M6:M7)</f>
        <v>9</v>
      </c>
      <c r="N9" s="42">
        <f>IFERROR(L9/J9,"-")</f>
        <v>0.30769230769231</v>
      </c>
      <c r="O9" s="43">
        <f>IFERROR(D9/J9,"-")</f>
        <v>3846.1538461538</v>
      </c>
      <c r="P9" s="44">
        <f>SUM(P6:P7)</f>
        <v>13</v>
      </c>
      <c r="Q9" s="42">
        <f>IFERROR(P9/J9,"-")</f>
        <v>0.33333333333333</v>
      </c>
      <c r="R9" s="45">
        <f>SUM(R6:R7)</f>
        <v>656000</v>
      </c>
      <c r="S9" s="45">
        <f>IFERROR(R9/J9,"-")</f>
        <v>16820.512820513</v>
      </c>
      <c r="T9" s="45">
        <f>IFERROR(R9/P9,"-")</f>
        <v>50461.538461538</v>
      </c>
      <c r="U9" s="46">
        <f>SUM(U6:U7)</f>
        <v>506000</v>
      </c>
      <c r="V9" s="47">
        <f>IFERROR(R9/D9,"-")</f>
        <v>4.3733333333333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6.1733333333333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33</v>
      </c>
      <c r="L6" s="81">
        <v>0</v>
      </c>
      <c r="M6" s="81">
        <v>55</v>
      </c>
      <c r="N6" s="91">
        <v>12</v>
      </c>
      <c r="O6" s="92">
        <v>0</v>
      </c>
      <c r="P6" s="93">
        <f>N6+O6</f>
        <v>12</v>
      </c>
      <c r="Q6" s="82">
        <f>IFERROR(P6/M6,"-")</f>
        <v>0.21818181818182</v>
      </c>
      <c r="R6" s="81">
        <v>4</v>
      </c>
      <c r="S6" s="81">
        <v>1</v>
      </c>
      <c r="T6" s="82">
        <f>IFERROR(S6/(O6+P6),"-")</f>
        <v>0.083333333333333</v>
      </c>
      <c r="U6" s="182">
        <f>IFERROR(J6/SUM(P6:P7),"-")</f>
        <v>2678.5714285714</v>
      </c>
      <c r="V6" s="84">
        <v>2</v>
      </c>
      <c r="W6" s="82">
        <f>IF(P6=0,"-",V6/P6)</f>
        <v>0.16666666666667</v>
      </c>
      <c r="X6" s="186">
        <v>4000</v>
      </c>
      <c r="Y6" s="187">
        <f>IFERROR(X6/P6,"-")</f>
        <v>333.33333333333</v>
      </c>
      <c r="Z6" s="187">
        <f>IFERROR(X6/V6,"-")</f>
        <v>2000</v>
      </c>
      <c r="AA6" s="188">
        <f>SUM(X6:X7)-SUM(J6:J7)</f>
        <v>388000</v>
      </c>
      <c r="AB6" s="85">
        <f>SUM(X6:X7)/SUM(J6:J7)</f>
        <v>6.1733333333333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0.083333333333333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0.33333333333333</v>
      </c>
      <c r="BG6" s="112">
        <v>1</v>
      </c>
      <c r="BH6" s="114">
        <f>IFERROR(BG6/BE6,"-")</f>
        <v>0.25</v>
      </c>
      <c r="BI6" s="115">
        <v>1000</v>
      </c>
      <c r="BJ6" s="116">
        <f>IFERROR(BI6/BE6,"-")</f>
        <v>250</v>
      </c>
      <c r="BK6" s="117">
        <v>1</v>
      </c>
      <c r="BL6" s="117"/>
      <c r="BM6" s="117"/>
      <c r="BN6" s="119">
        <v>6</v>
      </c>
      <c r="BO6" s="120">
        <f>IF(P6=0,"",IF(BN6=0,"",(BN6/P6)))</f>
        <v>0.5</v>
      </c>
      <c r="BP6" s="121">
        <v>1</v>
      </c>
      <c r="BQ6" s="122">
        <f>IFERROR(BP6/BN6,"-")</f>
        <v>0.16666666666667</v>
      </c>
      <c r="BR6" s="123">
        <v>3000</v>
      </c>
      <c r="BS6" s="124">
        <f>IFERROR(BR6/BN6,"-")</f>
        <v>500</v>
      </c>
      <c r="BT6" s="125">
        <v>1</v>
      </c>
      <c r="BU6" s="125"/>
      <c r="BV6" s="125"/>
      <c r="BW6" s="126">
        <v>1</v>
      </c>
      <c r="BX6" s="127">
        <f>IF(P6=0,"",IF(BW6=0,"",(BW6/P6)))</f>
        <v>0.083333333333333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4000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56</v>
      </c>
      <c r="L7" s="81">
        <v>43</v>
      </c>
      <c r="M7" s="81">
        <v>34</v>
      </c>
      <c r="N7" s="91">
        <v>16</v>
      </c>
      <c r="O7" s="92">
        <v>0</v>
      </c>
      <c r="P7" s="93">
        <f>N7+O7</f>
        <v>16</v>
      </c>
      <c r="Q7" s="82">
        <f>IFERROR(P7/M7,"-")</f>
        <v>0.47058823529412</v>
      </c>
      <c r="R7" s="81">
        <v>6</v>
      </c>
      <c r="S7" s="81">
        <v>4</v>
      </c>
      <c r="T7" s="82">
        <f>IFERROR(S7/(O7+P7),"-")</f>
        <v>0.25</v>
      </c>
      <c r="U7" s="182"/>
      <c r="V7" s="84">
        <v>7</v>
      </c>
      <c r="W7" s="82">
        <f>IF(P7=0,"-",V7/P7)</f>
        <v>0.4375</v>
      </c>
      <c r="X7" s="186">
        <v>459000</v>
      </c>
      <c r="Y7" s="187">
        <f>IFERROR(X7/P7,"-")</f>
        <v>28687.5</v>
      </c>
      <c r="Z7" s="187">
        <f>IFERROR(X7/V7,"-")</f>
        <v>65571.428571429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0.0625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0.1875</v>
      </c>
      <c r="BG7" s="112">
        <v>2</v>
      </c>
      <c r="BH7" s="114">
        <f>IFERROR(BG7/BE7,"-")</f>
        <v>0.66666666666667</v>
      </c>
      <c r="BI7" s="115">
        <v>238000</v>
      </c>
      <c r="BJ7" s="116">
        <f>IFERROR(BI7/BE7,"-")</f>
        <v>79333.333333333</v>
      </c>
      <c r="BK7" s="117">
        <v>1</v>
      </c>
      <c r="BL7" s="117"/>
      <c r="BM7" s="117">
        <v>1</v>
      </c>
      <c r="BN7" s="119">
        <v>7</v>
      </c>
      <c r="BO7" s="120">
        <f>IF(P7=0,"",IF(BN7=0,"",(BN7/P7)))</f>
        <v>0.4375</v>
      </c>
      <c r="BP7" s="121">
        <v>3</v>
      </c>
      <c r="BQ7" s="122">
        <f>IFERROR(BP7/BN7,"-")</f>
        <v>0.42857142857143</v>
      </c>
      <c r="BR7" s="123">
        <v>45000</v>
      </c>
      <c r="BS7" s="124">
        <f>IFERROR(BR7/BN7,"-")</f>
        <v>6428.5714285714</v>
      </c>
      <c r="BT7" s="125">
        <v>1</v>
      </c>
      <c r="BU7" s="125">
        <v>1</v>
      </c>
      <c r="BV7" s="125">
        <v>1</v>
      </c>
      <c r="BW7" s="126">
        <v>5</v>
      </c>
      <c r="BX7" s="127">
        <f>IF(P7=0,"",IF(BW7=0,"",(BW7/P7)))</f>
        <v>0.3125</v>
      </c>
      <c r="BY7" s="128">
        <v>2</v>
      </c>
      <c r="BZ7" s="129">
        <f>IFERROR(BY7/BW7,"-")</f>
        <v>0.4</v>
      </c>
      <c r="CA7" s="130">
        <v>181000</v>
      </c>
      <c r="CB7" s="131">
        <f>IFERROR(CA7/BW7,"-")</f>
        <v>36200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459000</v>
      </c>
      <c r="CQ7" s="141">
        <v>235000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2.5733333333333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73</v>
      </c>
      <c r="I8" s="204" t="s">
        <v>74</v>
      </c>
      <c r="J8" s="188">
        <v>75000</v>
      </c>
      <c r="K8" s="81">
        <v>1</v>
      </c>
      <c r="L8" s="81">
        <v>0</v>
      </c>
      <c r="M8" s="81">
        <v>5</v>
      </c>
      <c r="N8" s="91">
        <v>1</v>
      </c>
      <c r="O8" s="92">
        <v>0</v>
      </c>
      <c r="P8" s="93">
        <f>N8+O8</f>
        <v>1</v>
      </c>
      <c r="Q8" s="82">
        <f>IFERROR(P8/M8,"-")</f>
        <v>0.2</v>
      </c>
      <c r="R8" s="81">
        <v>0</v>
      </c>
      <c r="S8" s="81">
        <v>1</v>
      </c>
      <c r="T8" s="82">
        <f>IFERROR(S8/(O8+P8),"-")</f>
        <v>1</v>
      </c>
      <c r="U8" s="182">
        <f>IFERROR(J8/SUM(P8:P9),"-")</f>
        <v>6818.1818181818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118000</v>
      </c>
      <c r="AB8" s="85">
        <f>SUM(X8:X9)/SUM(J8:J9)</f>
        <v>2.5733333333333</v>
      </c>
      <c r="AC8" s="79"/>
      <c r="AD8" s="94">
        <v>1</v>
      </c>
      <c r="AE8" s="95">
        <f>IF(P8=0,"",IF(AD8=0,"",(AD8/P8)))</f>
        <v>1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42</v>
      </c>
      <c r="L9" s="81">
        <v>29</v>
      </c>
      <c r="M9" s="81">
        <v>16</v>
      </c>
      <c r="N9" s="91">
        <v>10</v>
      </c>
      <c r="O9" s="92">
        <v>0</v>
      </c>
      <c r="P9" s="93">
        <f>N9+O9</f>
        <v>10</v>
      </c>
      <c r="Q9" s="82">
        <f>IFERROR(P9/M9,"-")</f>
        <v>0.625</v>
      </c>
      <c r="R9" s="81">
        <v>2</v>
      </c>
      <c r="S9" s="81">
        <v>3</v>
      </c>
      <c r="T9" s="82">
        <f>IFERROR(S9/(O9+P9),"-")</f>
        <v>0.3</v>
      </c>
      <c r="U9" s="182"/>
      <c r="V9" s="84">
        <v>4</v>
      </c>
      <c r="W9" s="82">
        <f>IF(P9=0,"-",V9/P9)</f>
        <v>0.4</v>
      </c>
      <c r="X9" s="186">
        <v>193000</v>
      </c>
      <c r="Y9" s="187">
        <f>IFERROR(X9/P9,"-")</f>
        <v>19300</v>
      </c>
      <c r="Z9" s="187">
        <f>IFERROR(X9/V9,"-")</f>
        <v>48250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0.4</v>
      </c>
      <c r="BP9" s="121">
        <v>1</v>
      </c>
      <c r="BQ9" s="122">
        <f>IFERROR(BP9/BN9,"-")</f>
        <v>0.25</v>
      </c>
      <c r="BR9" s="123">
        <v>61000</v>
      </c>
      <c r="BS9" s="124">
        <f>IFERROR(BR9/BN9,"-")</f>
        <v>15250</v>
      </c>
      <c r="BT9" s="125"/>
      <c r="BU9" s="125"/>
      <c r="BV9" s="125">
        <v>1</v>
      </c>
      <c r="BW9" s="126">
        <v>4</v>
      </c>
      <c r="BX9" s="127">
        <f>IF(P9=0,"",IF(BW9=0,"",(BW9/P9)))</f>
        <v>0.4</v>
      </c>
      <c r="BY9" s="128">
        <v>3</v>
      </c>
      <c r="BZ9" s="129">
        <f>IFERROR(BY9/BW9,"-")</f>
        <v>0.75</v>
      </c>
      <c r="CA9" s="130">
        <v>132000</v>
      </c>
      <c r="CB9" s="131">
        <f>IFERROR(CA9/BW9,"-")</f>
        <v>33000</v>
      </c>
      <c r="CC9" s="132"/>
      <c r="CD9" s="132"/>
      <c r="CE9" s="132">
        <v>3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4</v>
      </c>
      <c r="CP9" s="141">
        <v>193000</v>
      </c>
      <c r="CQ9" s="141">
        <v>100000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4.3733333333333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150000</v>
      </c>
      <c r="K12" s="41">
        <f>SUM(K6:K11)</f>
        <v>132</v>
      </c>
      <c r="L12" s="41">
        <f>SUM(L6:L11)</f>
        <v>72</v>
      </c>
      <c r="M12" s="41">
        <f>SUM(M6:M11)</f>
        <v>110</v>
      </c>
      <c r="N12" s="41">
        <f>SUM(N6:N11)</f>
        <v>39</v>
      </c>
      <c r="O12" s="41">
        <f>SUM(O6:O11)</f>
        <v>0</v>
      </c>
      <c r="P12" s="41">
        <f>SUM(P6:P11)</f>
        <v>39</v>
      </c>
      <c r="Q12" s="42">
        <f>IFERROR(P12/M12,"-")</f>
        <v>0.35454545454545</v>
      </c>
      <c r="R12" s="78">
        <f>SUM(R6:R11)</f>
        <v>12</v>
      </c>
      <c r="S12" s="78">
        <f>SUM(S6:S11)</f>
        <v>9</v>
      </c>
      <c r="T12" s="42">
        <f>IFERROR(R12/P12,"-")</f>
        <v>0.30769230769231</v>
      </c>
      <c r="U12" s="184">
        <f>IFERROR(J12/P12,"-")</f>
        <v>3846.1538461538</v>
      </c>
      <c r="V12" s="44">
        <f>SUM(V6:V11)</f>
        <v>13</v>
      </c>
      <c r="W12" s="42">
        <f>IFERROR(V12/P12,"-")</f>
        <v>0.33333333333333</v>
      </c>
      <c r="X12" s="190">
        <f>SUM(X6:X11)</f>
        <v>656000</v>
      </c>
      <c r="Y12" s="190">
        <f>IFERROR(X12/P12,"-")</f>
        <v>16820.512820513</v>
      </c>
      <c r="Z12" s="190">
        <f>IFERROR(X12/V12,"-")</f>
        <v>50461.538461538</v>
      </c>
      <c r="AA12" s="190">
        <f>X12-J12</f>
        <v>506000</v>
      </c>
      <c r="AB12" s="47">
        <f>X12/J12</f>
        <v>4.3733333333333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