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<sst xmlns="http://schemas.openxmlformats.org/spreadsheetml/2006/main" uniqueCount="81">
  <si>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</si>
  <si>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</si>
  <si>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</si>
  <si>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</si>
  <si>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</si>
  <si>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</si>
  <si>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</si>
  <si>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</si>
  <si>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</si>
  <si>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</si>
  <si>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</si>
  <si>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</si>
  <si>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</si>
  <si>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</si>
  <si>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</si>
  <si>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</si>
  <si>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</si>
  <si>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</si>
  <si>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</si>
  <si>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</si>
  <si>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</si>
  <si>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</si>
  <si>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</si>
  <si>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</si>
  <si>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</si>
  <si>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</si>
  <si>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</si>
  <si>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</si>
  <si>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</si>
  <si>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</si>
  <si>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</si>
  <si>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</si>
  <si>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</si>
  <si>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</si>
  <si>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</si>
  <si>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</si>
  <si>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</si>
  <si>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</si>
  <si>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</si>
  <si>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</si>
  <si>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</si>
  <si>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</si>
  <si>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</si>
  <si>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</si>
  <si>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</si>
  <si>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</si>
  <si>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</si>
  <si>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</si>
  <si>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</si>
  <si>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</si>
  <si>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</si>
  <si>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</si>
  <si>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</si>
  <si>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</si>
  <si>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</si>
  <si>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</si>
  <si>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</si>
  <si>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</si>
  <si>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</si>
  <si>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</si>
  <si>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</si>
  <si>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ac110</t>
  </si>
  <si>
    <t>大洋図書</t>
  </si>
  <si>
    <t>1P記事(緒方泰子さん）</t>
  </si>
  <si>
    <t>lp03_f</t>
  </si>
  <si>
    <t>臨時増刊ラヴァーズ</t>
  </si>
  <si>
    <t>表4　4C1P</t>
  </si>
  <si>
    <t>4月22日(水)</t>
  </si>
  <si>
    <t>ac111</t>
  </si>
  <si>
    <t>空電</t>
  </si>
  <si>
    <t>雑誌 TOTAL</t>
  </si>
  <si>
    <t>●DVD 広告</t>
  </si>
  <si>
    <t>pw125</t>
  </si>
  <si>
    <t>楽楽出版</t>
  </si>
  <si>
    <t>DVD漫画けんじ</t>
  </si>
  <si>
    <t>lp07</t>
  </si>
  <si>
    <t>EXCITING MAX!SPECIAL</t>
  </si>
  <si>
    <t>DVD袋裏1C+DVDコンテンツ枠</t>
  </si>
  <si>
    <t>4月11日(土)</t>
  </si>
  <si>
    <t>pw126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</si>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</sst>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105000</v>
      </c>
      <c r="E6" s="81">
        <v>415</v>
      </c>
      <c r="F6" s="81">
        <v>195</v>
      </c>
      <c r="G6" s="81">
        <v>365</v>
      </c>
      <c r="H6" s="91">
        <v>96</v>
      </c>
      <c r="I6" s="92">
        <v>0</v>
      </c>
      <c r="J6" s="145">
        <f>H6+I6</f>
        <v>96</v>
      </c>
      <c r="K6" s="82">
        <f>IFERROR(J6/G6,"-")</f>
        <v>0.26301369863014</v>
      </c>
      <c r="L6" s="81">
        <v>16</v>
      </c>
      <c r="M6" s="81">
        <v>29</v>
      </c>
      <c r="N6" s="82">
        <f>IFERROR(L6/J6,"-")</f>
        <v>0.16666666666667</v>
      </c>
      <c r="O6" s="83">
        <f>IFERROR(D6/J6,"-")</f>
        <v>1093.75</v>
      </c>
      <c r="P6" s="84">
        <v>28</v>
      </c>
      <c r="Q6" s="82">
        <f>IFERROR(P6/J6,"-")</f>
        <v>0.29166666666667</v>
      </c>
      <c r="R6" s="200">
        <v>2857000</v>
      </c>
      <c r="S6" s="201">
        <f>IFERROR(R6/J6,"-")</f>
        <v>29760.416666667</v>
      </c>
      <c r="T6" s="201">
        <f>IFERROR(R6/P6,"-")</f>
        <v>102035.71428571</v>
      </c>
      <c r="U6" s="195">
        <f>IFERROR(R6-D6,"-")</f>
        <v>2752000</v>
      </c>
      <c r="V6" s="85">
        <f>R6/D6</f>
        <v>27.209523809524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185000</v>
      </c>
      <c r="E7" s="81">
        <v>379</v>
      </c>
      <c r="F7" s="81">
        <v>243</v>
      </c>
      <c r="G7" s="81">
        <v>369</v>
      </c>
      <c r="H7" s="91">
        <v>119</v>
      </c>
      <c r="I7" s="92">
        <v>0</v>
      </c>
      <c r="J7" s="145">
        <f>H7+I7</f>
        <v>119</v>
      </c>
      <c r="K7" s="82">
        <f>IFERROR(J7/G7,"-")</f>
        <v>0.32249322493225</v>
      </c>
      <c r="L7" s="81">
        <v>9</v>
      </c>
      <c r="M7" s="81">
        <v>31</v>
      </c>
      <c r="N7" s="82">
        <f>IFERROR(L7/J7,"-")</f>
        <v>0.07563025210084</v>
      </c>
      <c r="O7" s="83">
        <f>IFERROR(D7/J7,"-")</f>
        <v>1554.6218487395</v>
      </c>
      <c r="P7" s="84">
        <v>14</v>
      </c>
      <c r="Q7" s="82">
        <f>IFERROR(P7/J7,"-")</f>
        <v>0.11764705882353</v>
      </c>
      <c r="R7" s="200">
        <v>1484000</v>
      </c>
      <c r="S7" s="201">
        <f>IFERROR(R7/J7,"-")</f>
        <v>12470.588235294</v>
      </c>
      <c r="T7" s="201">
        <f>IFERROR(R7/P7,"-")</f>
        <v>106000</v>
      </c>
      <c r="U7" s="195">
        <f>IFERROR(R7-D7,"-")</f>
        <v>1299000</v>
      </c>
      <c r="V7" s="85">
        <f>R7/D7</f>
        <v>8.0216216216216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290000</v>
      </c>
      <c r="E10" s="41">
        <f>SUM(E6:E8)</f>
        <v>794</v>
      </c>
      <c r="F10" s="41">
        <f>SUM(F6:F8)</f>
        <v>438</v>
      </c>
      <c r="G10" s="41">
        <f>SUM(G6:G8)</f>
        <v>734</v>
      </c>
      <c r="H10" s="41">
        <f>SUM(H6:H8)</f>
        <v>215</v>
      </c>
      <c r="I10" s="41">
        <f>SUM(I6:I8)</f>
        <v>0</v>
      </c>
      <c r="J10" s="41">
        <f>SUM(J6:J8)</f>
        <v>215</v>
      </c>
      <c r="K10" s="42">
        <f>IFERROR(J10/G10,"-")</f>
        <v>0.29291553133515</v>
      </c>
      <c r="L10" s="78">
        <f>SUM(L6:L8)</f>
        <v>25</v>
      </c>
      <c r="M10" s="78">
        <f>SUM(M6:M8)</f>
        <v>60</v>
      </c>
      <c r="N10" s="42">
        <f>IFERROR(L10/J10,"-")</f>
        <v>0.11627906976744</v>
      </c>
      <c r="O10" s="43">
        <f>IFERROR(D10/J10,"-")</f>
        <v>1348.8372093023</v>
      </c>
      <c r="P10" s="44">
        <f>SUM(P6:P8)</f>
        <v>42</v>
      </c>
      <c r="Q10" s="42">
        <f>IFERROR(P10/J10,"-")</f>
        <v>0.1953488372093</v>
      </c>
      <c r="R10" s="45">
        <f>SUM(R6:R8)</f>
        <v>4341000</v>
      </c>
      <c r="S10" s="45">
        <f>IFERROR(R10/J10,"-")</f>
        <v>20190.697674419</v>
      </c>
      <c r="T10" s="45">
        <f>IFERROR(R10/P10,"-")</f>
        <v>103357.14285714</v>
      </c>
      <c r="U10" s="46">
        <f>SUM(U6:U8)</f>
        <v>4051000</v>
      </c>
      <c r="V10" s="47">
        <f>IFERROR(R10/D10,"-")</f>
        <v>14.968965517241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27.209523809524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105000</v>
      </c>
      <c r="K6" s="81">
        <v>79</v>
      </c>
      <c r="L6" s="81">
        <v>0</v>
      </c>
      <c r="M6" s="81">
        <v>261</v>
      </c>
      <c r="N6" s="91">
        <v>29</v>
      </c>
      <c r="O6" s="92">
        <v>0</v>
      </c>
      <c r="P6" s="93">
        <f>N6+O6</f>
        <v>29</v>
      </c>
      <c r="Q6" s="82">
        <f>IFERROR(P6/M6,"-")</f>
        <v>0.11111111111111</v>
      </c>
      <c r="R6" s="81">
        <v>1</v>
      </c>
      <c r="S6" s="81">
        <v>16</v>
      </c>
      <c r="T6" s="82">
        <f>IFERROR(S6/(O6+P6),"-")</f>
        <v>0.55172413793103</v>
      </c>
      <c r="U6" s="182">
        <f>IFERROR(J6/SUM(P6:P7),"-")</f>
        <v>1093.75</v>
      </c>
      <c r="V6" s="84">
        <v>8</v>
      </c>
      <c r="W6" s="82">
        <f>IF(P6=0,"-",V6/P6)</f>
        <v>0.27586206896552</v>
      </c>
      <c r="X6" s="186">
        <v>415000</v>
      </c>
      <c r="Y6" s="187">
        <f>IFERROR(X6/P6,"-")</f>
        <v>14310.344827586</v>
      </c>
      <c r="Z6" s="187">
        <f>IFERROR(X6/V6,"-")</f>
        <v>51875</v>
      </c>
      <c r="AA6" s="188">
        <f>SUM(X6:X7)-SUM(J6:J7)</f>
        <v>2752000</v>
      </c>
      <c r="AB6" s="85">
        <f>SUM(X6:X7)/SUM(J6:J7)</f>
        <v>27.209523809524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0.03448275862069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0.068965517241379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12</v>
      </c>
      <c r="BF6" s="113">
        <f>IF(P6=0,"",IF(BE6=0,"",(BE6/P6)))</f>
        <v>0.41379310344828</v>
      </c>
      <c r="BG6" s="112">
        <v>3</v>
      </c>
      <c r="BH6" s="114">
        <f>IFERROR(BG6/BE6,"-")</f>
        <v>0.25</v>
      </c>
      <c r="BI6" s="115">
        <v>90000</v>
      </c>
      <c r="BJ6" s="116">
        <f>IFERROR(BI6/BE6,"-")</f>
        <v>7500</v>
      </c>
      <c r="BK6" s="117">
        <v>1</v>
      </c>
      <c r="BL6" s="117"/>
      <c r="BM6" s="117">
        <v>2</v>
      </c>
      <c r="BN6" s="119">
        <v>8</v>
      </c>
      <c r="BO6" s="120">
        <f>IF(P6=0,"",IF(BN6=0,"",(BN6/P6)))</f>
        <v>0.27586206896552</v>
      </c>
      <c r="BP6" s="121">
        <v>4</v>
      </c>
      <c r="BQ6" s="122">
        <f>IFERROR(BP6/BN6,"-")</f>
        <v>0.5</v>
      </c>
      <c r="BR6" s="123">
        <v>318000</v>
      </c>
      <c r="BS6" s="124">
        <f>IFERROR(BR6/BN6,"-")</f>
        <v>39750</v>
      </c>
      <c r="BT6" s="125">
        <v>2</v>
      </c>
      <c r="BU6" s="125"/>
      <c r="BV6" s="125">
        <v>2</v>
      </c>
      <c r="BW6" s="126">
        <v>6</v>
      </c>
      <c r="BX6" s="127">
        <f>IF(P6=0,"",IF(BW6=0,"",(BW6/P6)))</f>
        <v>0.20689655172414</v>
      </c>
      <c r="BY6" s="128">
        <v>3</v>
      </c>
      <c r="BZ6" s="129">
        <f>IFERROR(BY6/BW6,"-")</f>
        <v>0.5</v>
      </c>
      <c r="CA6" s="130">
        <v>42000</v>
      </c>
      <c r="CB6" s="131">
        <f>IFERROR(CA6/BW6,"-")</f>
        <v>7000</v>
      </c>
      <c r="CC6" s="132">
        <v>1</v>
      </c>
      <c r="CD6" s="132"/>
      <c r="CE6" s="132">
        <v>2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8</v>
      </c>
      <c r="CP6" s="141">
        <v>415000</v>
      </c>
      <c r="CQ6" s="141">
        <v>280000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336</v>
      </c>
      <c r="L7" s="81">
        <v>195</v>
      </c>
      <c r="M7" s="81">
        <v>104</v>
      </c>
      <c r="N7" s="91">
        <v>67</v>
      </c>
      <c r="O7" s="92">
        <v>0</v>
      </c>
      <c r="P7" s="93">
        <f>N7+O7</f>
        <v>67</v>
      </c>
      <c r="Q7" s="82">
        <f>IFERROR(P7/M7,"-")</f>
        <v>0.64423076923077</v>
      </c>
      <c r="R7" s="81">
        <v>15</v>
      </c>
      <c r="S7" s="81">
        <v>13</v>
      </c>
      <c r="T7" s="82">
        <f>IFERROR(S7/(O7+P7),"-")</f>
        <v>0.19402985074627</v>
      </c>
      <c r="U7" s="182"/>
      <c r="V7" s="84">
        <v>20</v>
      </c>
      <c r="W7" s="82">
        <f>IF(P7=0,"-",V7/P7)</f>
        <v>0.29850746268657</v>
      </c>
      <c r="X7" s="186">
        <v>2442000</v>
      </c>
      <c r="Y7" s="187">
        <f>IFERROR(X7/P7,"-")</f>
        <v>36447.76119403</v>
      </c>
      <c r="Z7" s="187">
        <f>IFERROR(X7/V7,"-")</f>
        <v>122100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0.014925373134328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3</v>
      </c>
      <c r="AW7" s="107">
        <f>IF(P7=0,"",IF(AV7=0,"",(AV7/P7)))</f>
        <v>0.044776119402985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14</v>
      </c>
      <c r="BF7" s="113">
        <f>IF(P7=0,"",IF(BE7=0,"",(BE7/P7)))</f>
        <v>0.2089552238806</v>
      </c>
      <c r="BG7" s="112">
        <v>3</v>
      </c>
      <c r="BH7" s="114">
        <f>IFERROR(BG7/BE7,"-")</f>
        <v>0.21428571428571</v>
      </c>
      <c r="BI7" s="115">
        <v>53000</v>
      </c>
      <c r="BJ7" s="116">
        <f>IFERROR(BI7/BE7,"-")</f>
        <v>3785.7142857143</v>
      </c>
      <c r="BK7" s="117"/>
      <c r="BL7" s="117">
        <v>2</v>
      </c>
      <c r="BM7" s="117">
        <v>1</v>
      </c>
      <c r="BN7" s="119">
        <v>24</v>
      </c>
      <c r="BO7" s="120">
        <f>IF(P7=0,"",IF(BN7=0,"",(BN7/P7)))</f>
        <v>0.35820895522388</v>
      </c>
      <c r="BP7" s="121">
        <v>9</v>
      </c>
      <c r="BQ7" s="122">
        <f>IFERROR(BP7/BN7,"-")</f>
        <v>0.375</v>
      </c>
      <c r="BR7" s="123">
        <v>1968000</v>
      </c>
      <c r="BS7" s="124">
        <f>IFERROR(BR7/BN7,"-")</f>
        <v>82000</v>
      </c>
      <c r="BT7" s="125">
        <v>1</v>
      </c>
      <c r="BU7" s="125"/>
      <c r="BV7" s="125">
        <v>8</v>
      </c>
      <c r="BW7" s="126">
        <v>19</v>
      </c>
      <c r="BX7" s="127">
        <f>IF(P7=0,"",IF(BW7=0,"",(BW7/P7)))</f>
        <v>0.28358208955224</v>
      </c>
      <c r="BY7" s="128">
        <v>8</v>
      </c>
      <c r="BZ7" s="129">
        <f>IFERROR(BY7/BW7,"-")</f>
        <v>0.42105263157895</v>
      </c>
      <c r="CA7" s="130">
        <v>356000</v>
      </c>
      <c r="CB7" s="131">
        <f>IFERROR(CA7/BW7,"-")</f>
        <v>18736.842105263</v>
      </c>
      <c r="CC7" s="132"/>
      <c r="CD7" s="132">
        <v>2</v>
      </c>
      <c r="CE7" s="132">
        <v>6</v>
      </c>
      <c r="CF7" s="133">
        <v>6</v>
      </c>
      <c r="CG7" s="134">
        <f>IF(P7=0,"",IF(CF7=0,"",(CF7/P7)))</f>
        <v>0.08955223880597</v>
      </c>
      <c r="CH7" s="135">
        <v>3</v>
      </c>
      <c r="CI7" s="136">
        <f>IFERROR(CH7/CF7,"-")</f>
        <v>0.5</v>
      </c>
      <c r="CJ7" s="137">
        <v>366000</v>
      </c>
      <c r="CK7" s="138">
        <f>IFERROR(CJ7/CF7,"-")</f>
        <v>61000</v>
      </c>
      <c r="CL7" s="139">
        <v>1</v>
      </c>
      <c r="CM7" s="139"/>
      <c r="CN7" s="139">
        <v>2</v>
      </c>
      <c r="CO7" s="140">
        <v>20</v>
      </c>
      <c r="CP7" s="141">
        <v>2442000</v>
      </c>
      <c r="CQ7" s="141">
        <v>930000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27.209523809524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105000</v>
      </c>
      <c r="K10" s="41">
        <f>SUM(K6:K9)</f>
        <v>415</v>
      </c>
      <c r="L10" s="41">
        <f>SUM(L6:L9)</f>
        <v>195</v>
      </c>
      <c r="M10" s="41">
        <f>SUM(M6:M9)</f>
        <v>365</v>
      </c>
      <c r="N10" s="41">
        <f>SUM(N6:N9)</f>
        <v>96</v>
      </c>
      <c r="O10" s="41">
        <f>SUM(O6:O9)</f>
        <v>0</v>
      </c>
      <c r="P10" s="41">
        <f>SUM(P6:P9)</f>
        <v>96</v>
      </c>
      <c r="Q10" s="42">
        <f>IFERROR(P10/M10,"-")</f>
        <v>0.26301369863014</v>
      </c>
      <c r="R10" s="78">
        <f>SUM(R6:R9)</f>
        <v>16</v>
      </c>
      <c r="S10" s="78">
        <f>SUM(S6:S9)</f>
        <v>29</v>
      </c>
      <c r="T10" s="42">
        <f>IFERROR(R10/P10,"-")</f>
        <v>0.16666666666667</v>
      </c>
      <c r="U10" s="184">
        <f>IFERROR(J10/P10,"-")</f>
        <v>1093.75</v>
      </c>
      <c r="V10" s="44">
        <f>SUM(V6:V9)</f>
        <v>28</v>
      </c>
      <c r="W10" s="42">
        <f>IFERROR(V10/P10,"-")</f>
        <v>0.29166666666667</v>
      </c>
      <c r="X10" s="190">
        <f>SUM(X6:X9)</f>
        <v>2857000</v>
      </c>
      <c r="Y10" s="190">
        <f>IFERROR(X10/P10,"-")</f>
        <v>29760.416666667</v>
      </c>
      <c r="Z10" s="190">
        <f>IFERROR(X10/V10,"-")</f>
        <v>102035.71428571</v>
      </c>
      <c r="AA10" s="190">
        <f>X10-J10</f>
        <v>2752000</v>
      </c>
      <c r="AB10" s="47">
        <f>X10/J10</f>
        <v>27.209523809524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8.0216216216216</v>
      </c>
      <c r="B6" s="203" t="s">
        <v>72</v>
      </c>
      <c r="C6" s="203" t="s">
        <v>73</v>
      </c>
      <c r="D6" s="203" t="s">
        <v>74</v>
      </c>
      <c r="E6" s="203"/>
      <c r="F6" s="203" t="s">
        <v>75</v>
      </c>
      <c r="G6" s="203" t="s">
        <v>76</v>
      </c>
      <c r="H6" s="90" t="s">
        <v>77</v>
      </c>
      <c r="I6" s="204" t="s">
        <v>78</v>
      </c>
      <c r="J6" s="188">
        <v>185000</v>
      </c>
      <c r="K6" s="81">
        <v>34</v>
      </c>
      <c r="L6" s="81">
        <v>0</v>
      </c>
      <c r="M6" s="81">
        <v>201</v>
      </c>
      <c r="N6" s="91">
        <v>15</v>
      </c>
      <c r="O6" s="92">
        <v>0</v>
      </c>
      <c r="P6" s="93">
        <f>N6+O6</f>
        <v>15</v>
      </c>
      <c r="Q6" s="82">
        <f>IFERROR(P6/M6,"-")</f>
        <v>0.074626865671642</v>
      </c>
      <c r="R6" s="81">
        <v>1</v>
      </c>
      <c r="S6" s="81">
        <v>5</v>
      </c>
      <c r="T6" s="82">
        <f>IFERROR(S6/(O6+P6),"-")</f>
        <v>0.33333333333333</v>
      </c>
      <c r="U6" s="182">
        <f>IFERROR(J6/SUM(P6:P7),"-")</f>
        <v>1554.6218487395</v>
      </c>
      <c r="V6" s="84">
        <v>2</v>
      </c>
      <c r="W6" s="82">
        <f>IF(P6=0,"-",V6/P6)</f>
        <v>0.13333333333333</v>
      </c>
      <c r="X6" s="186">
        <v>348000</v>
      </c>
      <c r="Y6" s="187">
        <f>IFERROR(X6/P6,"-")</f>
        <v>23200</v>
      </c>
      <c r="Z6" s="187">
        <f>IFERROR(X6/V6,"-")</f>
        <v>174000</v>
      </c>
      <c r="AA6" s="188">
        <f>SUM(X6:X7)-SUM(J6:J7)</f>
        <v>1299000</v>
      </c>
      <c r="AB6" s="85">
        <f>SUM(X6:X7)/SUM(J6:J7)</f>
        <v>8.0216216216216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3</v>
      </c>
      <c r="AN6" s="101">
        <f>IF(P6=0,"",IF(AM6=0,"",(AM6/P6)))</f>
        <v>0.2</v>
      </c>
      <c r="AO6" s="100">
        <v>1</v>
      </c>
      <c r="AP6" s="102">
        <f>IFERROR(AP6/AM6,"-")</f>
        <v>0</v>
      </c>
      <c r="AQ6" s="103">
        <v>35000</v>
      </c>
      <c r="AR6" s="104">
        <f>IFERROR(AQ6/AM6,"-")</f>
        <v>11666.666666667</v>
      </c>
      <c r="AS6" s="105"/>
      <c r="AT6" s="105"/>
      <c r="AU6" s="105">
        <v>1</v>
      </c>
      <c r="AV6" s="106">
        <v>3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0.26666666666667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0.26666666666667</v>
      </c>
      <c r="BP6" s="121">
        <v>1</v>
      </c>
      <c r="BQ6" s="122">
        <f>IFERROR(BP6/BN6,"-")</f>
        <v>0.25</v>
      </c>
      <c r="BR6" s="123">
        <v>313000</v>
      </c>
      <c r="BS6" s="124">
        <f>IFERROR(BR6/BN6,"-")</f>
        <v>78250</v>
      </c>
      <c r="BT6" s="125"/>
      <c r="BU6" s="125"/>
      <c r="BV6" s="125">
        <v>1</v>
      </c>
      <c r="BW6" s="126">
        <v>1</v>
      </c>
      <c r="BX6" s="127">
        <f>IF(P6=0,"",IF(BW6=0,"",(BW6/P6)))</f>
        <v>0.066666666666667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348000</v>
      </c>
      <c r="CQ6" s="141">
        <v>313000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79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345</v>
      </c>
      <c r="L7" s="81">
        <v>243</v>
      </c>
      <c r="M7" s="81">
        <v>168</v>
      </c>
      <c r="N7" s="91">
        <v>104</v>
      </c>
      <c r="O7" s="92">
        <v>0</v>
      </c>
      <c r="P7" s="93">
        <f>N7+O7</f>
        <v>104</v>
      </c>
      <c r="Q7" s="82">
        <f>IFERROR(P7/M7,"-")</f>
        <v>0.61904761904762</v>
      </c>
      <c r="R7" s="81">
        <v>8</v>
      </c>
      <c r="S7" s="81">
        <v>26</v>
      </c>
      <c r="T7" s="82">
        <f>IFERROR(S7/(O7+P7),"-")</f>
        <v>0.25</v>
      </c>
      <c r="U7" s="182"/>
      <c r="V7" s="84">
        <v>12</v>
      </c>
      <c r="W7" s="82">
        <f>IF(P7=0,"-",V7/P7)</f>
        <v>0.11538461538462</v>
      </c>
      <c r="X7" s="186">
        <v>1136000</v>
      </c>
      <c r="Y7" s="187">
        <f>IFERROR(X7/P7,"-")</f>
        <v>10923.076923077</v>
      </c>
      <c r="Z7" s="187">
        <f>IFERROR(X7/V7,"-")</f>
        <v>94666.666666667</v>
      </c>
      <c r="AA7" s="188"/>
      <c r="AB7" s="85"/>
      <c r="AC7" s="79"/>
      <c r="AD7" s="94">
        <v>15</v>
      </c>
      <c r="AE7" s="95">
        <f>IF(P7=0,"",IF(AD7=0,"",(AD7/P7)))</f>
        <v>0.14423076923077</v>
      </c>
      <c r="AF7" s="94">
        <v>1</v>
      </c>
      <c r="AG7" s="96">
        <f>IFERROR(AF7/AD7,"-")</f>
        <v>0.066666666666667</v>
      </c>
      <c r="AH7" s="97">
        <v>6000</v>
      </c>
      <c r="AI7" s="98">
        <f>IFERROR(AH7/AD7,"-")</f>
        <v>400</v>
      </c>
      <c r="AJ7" s="99"/>
      <c r="AK7" s="99">
        <v>1</v>
      </c>
      <c r="AL7" s="99"/>
      <c r="AM7" s="100">
        <v>11</v>
      </c>
      <c r="AN7" s="101">
        <f>IF(P7=0,"",IF(AM7=0,"",(AM7/P7)))</f>
        <v>0.10576923076923</v>
      </c>
      <c r="AO7" s="100">
        <v>1</v>
      </c>
      <c r="AP7" s="102">
        <f>IFERROR(AP7/AM7,"-")</f>
        <v>0</v>
      </c>
      <c r="AQ7" s="103">
        <v>13000</v>
      </c>
      <c r="AR7" s="104">
        <f>IFERROR(AQ7/AM7,"-")</f>
        <v>1181.8181818182</v>
      </c>
      <c r="AS7" s="105"/>
      <c r="AT7" s="105"/>
      <c r="AU7" s="105">
        <v>1</v>
      </c>
      <c r="AV7" s="106">
        <v>7</v>
      </c>
      <c r="AW7" s="107">
        <f>IF(P7=0,"",IF(AV7=0,"",(AV7/P7)))</f>
        <v>0.067307692307692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27</v>
      </c>
      <c r="BF7" s="113">
        <f>IF(P7=0,"",IF(BE7=0,"",(BE7/P7)))</f>
        <v>0.25961538461538</v>
      </c>
      <c r="BG7" s="112">
        <v>5</v>
      </c>
      <c r="BH7" s="114">
        <f>IFERROR(BG7/BE7,"-")</f>
        <v>0.18518518518519</v>
      </c>
      <c r="BI7" s="115">
        <v>474000</v>
      </c>
      <c r="BJ7" s="116">
        <f>IFERROR(BI7/BE7,"-")</f>
        <v>17555.555555556</v>
      </c>
      <c r="BK7" s="117">
        <v>2</v>
      </c>
      <c r="BL7" s="117">
        <v>1</v>
      </c>
      <c r="BM7" s="117">
        <v>2</v>
      </c>
      <c r="BN7" s="119">
        <v>29</v>
      </c>
      <c r="BO7" s="120">
        <f>IF(P7=0,"",IF(BN7=0,"",(BN7/P7)))</f>
        <v>0.27884615384615</v>
      </c>
      <c r="BP7" s="121">
        <v>1</v>
      </c>
      <c r="BQ7" s="122">
        <f>IFERROR(BP7/BN7,"-")</f>
        <v>0.03448275862069</v>
      </c>
      <c r="BR7" s="123">
        <v>20000</v>
      </c>
      <c r="BS7" s="124">
        <f>IFERROR(BR7/BN7,"-")</f>
        <v>689.65517241379</v>
      </c>
      <c r="BT7" s="125"/>
      <c r="BU7" s="125">
        <v>1</v>
      </c>
      <c r="BV7" s="125"/>
      <c r="BW7" s="126">
        <v>12</v>
      </c>
      <c r="BX7" s="127">
        <f>IF(P7=0,"",IF(BW7=0,"",(BW7/P7)))</f>
        <v>0.11538461538462</v>
      </c>
      <c r="BY7" s="128">
        <v>4</v>
      </c>
      <c r="BZ7" s="129">
        <f>IFERROR(BY7/BW7,"-")</f>
        <v>0.33333333333333</v>
      </c>
      <c r="CA7" s="130">
        <v>630000</v>
      </c>
      <c r="CB7" s="131">
        <f>IFERROR(CA7/BW7,"-")</f>
        <v>52500</v>
      </c>
      <c r="CC7" s="132"/>
      <c r="CD7" s="132">
        <v>1</v>
      </c>
      <c r="CE7" s="132">
        <v>3</v>
      </c>
      <c r="CF7" s="133">
        <v>3</v>
      </c>
      <c r="CG7" s="134">
        <f>IF(P7=0,"",IF(CF7=0,"",(CF7/P7)))</f>
        <v>0.028846153846154</v>
      </c>
      <c r="CH7" s="135">
        <v>1</v>
      </c>
      <c r="CI7" s="136">
        <f>IFERROR(CH7/CF7,"-")</f>
        <v>0.33333333333333</v>
      </c>
      <c r="CJ7" s="137">
        <v>6000</v>
      </c>
      <c r="CK7" s="138">
        <f>IFERROR(CJ7/CF7,"-")</f>
        <v>2000</v>
      </c>
      <c r="CL7" s="139"/>
      <c r="CM7" s="139">
        <v>1</v>
      </c>
      <c r="CN7" s="139"/>
      <c r="CO7" s="140">
        <v>12</v>
      </c>
      <c r="CP7" s="141">
        <v>1136000</v>
      </c>
      <c r="CQ7" s="141">
        <v>541000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8.0216216216216</v>
      </c>
      <c r="B10" s="39"/>
      <c r="C10" s="39"/>
      <c r="D10" s="39"/>
      <c r="E10" s="39"/>
      <c r="F10" s="39"/>
      <c r="G10" s="40" t="s">
        <v>80</v>
      </c>
      <c r="H10" s="40"/>
      <c r="I10" s="40"/>
      <c r="J10" s="190">
        <f>SUM(J6:J9)</f>
        <v>185000</v>
      </c>
      <c r="K10" s="41">
        <f>SUM(K6:K9)</f>
        <v>379</v>
      </c>
      <c r="L10" s="41">
        <f>SUM(L6:L9)</f>
        <v>243</v>
      </c>
      <c r="M10" s="41">
        <f>SUM(M6:M9)</f>
        <v>369</v>
      </c>
      <c r="N10" s="41">
        <f>SUM(N6:N9)</f>
        <v>119</v>
      </c>
      <c r="O10" s="41">
        <f>SUM(O6:O9)</f>
        <v>0</v>
      </c>
      <c r="P10" s="41">
        <f>SUM(P6:P9)</f>
        <v>119</v>
      </c>
      <c r="Q10" s="42">
        <f>IFERROR(P10/M10,"-")</f>
        <v>0.32249322493225</v>
      </c>
      <c r="R10" s="78">
        <f>SUM(R6:R9)</f>
        <v>9</v>
      </c>
      <c r="S10" s="78">
        <f>SUM(S6:S9)</f>
        <v>31</v>
      </c>
      <c r="T10" s="42">
        <f>IFERROR(R10/P10,"-")</f>
        <v>0.07563025210084</v>
      </c>
      <c r="U10" s="184">
        <f>IFERROR(J10/P10,"-")</f>
        <v>1554.6218487395</v>
      </c>
      <c r="V10" s="44">
        <f>SUM(V6:V9)</f>
        <v>14</v>
      </c>
      <c r="W10" s="42">
        <f>IFERROR(V10/P10,"-")</f>
        <v>0.11764705882353</v>
      </c>
      <c r="X10" s="190">
        <f>SUM(X6:X9)</f>
        <v>1484000</v>
      </c>
      <c r="Y10" s="190">
        <f>IFERROR(X10/P10,"-")</f>
        <v>12470.588235294</v>
      </c>
      <c r="Z10" s="190">
        <f>IFERROR(X10/V10,"-")</f>
        <v>106000</v>
      </c>
      <c r="AA10" s="190">
        <f>X10-J10</f>
        <v>1299000</v>
      </c>
      <c r="AB10" s="47">
        <f>X10/J10</f>
        <v>8.0216216216216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