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<sst xmlns="http://schemas.openxmlformats.org/spreadsheetml/2006/main" uniqueCount="89">
  <si>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</si>
  <si>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</si>
  <si>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</si>
  <si>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</si>
  <si>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</si>
  <si>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</si>
  <si>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</si>
  <si>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</si>
  <si>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</si>
  <si>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</si>
  <si>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</si>
  <si>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</si>
  <si>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</si>
  <si>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</si>
  <si>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</si>
  <si>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</si>
  <si>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</si>
  <si>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</si>
  <si>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</si>
  <si>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</si>
  <si>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</si>
  <si>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</si>
  <si>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</si>
  <si>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</si>
  <si>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</si>
  <si>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</si>
  <si>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</si>
  <si>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</si>
  <si>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</si>
  <si>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</si>
  <si>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</si>
  <si>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</si>
  <si>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</si>
  <si>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</si>
  <si>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</si>
  <si>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</si>
  <si>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</si>
  <si>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</si>
  <si>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</si>
  <si>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</si>
  <si>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</si>
  <si>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</si>
  <si>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</si>
  <si>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</si>
  <si>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</si>
  <si>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</si>
  <si>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</si>
  <si>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</si>
  <si>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</si>
  <si>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</si>
  <si>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</si>
  <si>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</si>
  <si>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</si>
  <si>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</si>
  <si>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</si>
  <si>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</si>
  <si>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</si>
  <si>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</si>
  <si>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</si>
  <si>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</si>
  <si>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</si>
  <si>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ac108</t>
  </si>
  <si>
    <t>コアマガジン</t>
  </si>
  <si>
    <t>2Pスポーツ新聞_v01_わくドキ(緒方泰子さん)</t>
  </si>
  <si>
    <t>lp03_f</t>
  </si>
  <si>
    <t>実話BUNKAタブー</t>
  </si>
  <si>
    <t>1C2P</t>
  </si>
  <si>
    <t>3月16日(月)</t>
  </si>
  <si>
    <t>ac109</t>
  </si>
  <si>
    <t>空電</t>
  </si>
  <si>
    <t>雑誌 TOTAL</t>
  </si>
  <si>
    <t>●DVD 広告</t>
  </si>
  <si>
    <t>pw123</t>
  </si>
  <si>
    <t>三和出版</t>
  </si>
  <si>
    <t>DVD漫画けんじ</t>
  </si>
  <si>
    <t>A4、全国書店売、1320円、3万部</t>
  </si>
  <si>
    <t>lp07</t>
  </si>
  <si>
    <t>限界ギリギリ羞恥　極</t>
  </si>
  <si>
    <t>DVD袋表4C</t>
  </si>
  <si>
    <t>3月13日(金)</t>
  </si>
  <si>
    <t>pw124</t>
  </si>
  <si>
    <t>pw121</t>
  </si>
  <si>
    <t>大洋図書</t>
  </si>
  <si>
    <t>一部CVS・書店売</t>
  </si>
  <si>
    <t>MAZI!</t>
  </si>
  <si>
    <t>DVD袋裏4C+コンテンツ枠</t>
  </si>
  <si>
    <t>3月19日(木)</t>
  </si>
  <si>
    <t>pw122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</si>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</sst>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40000</v>
      </c>
      <c r="E6" s="81">
        <v>42</v>
      </c>
      <c r="F6" s="81">
        <v>20</v>
      </c>
      <c r="G6" s="81">
        <v>28</v>
      </c>
      <c r="H6" s="91">
        <v>9</v>
      </c>
      <c r="I6" s="92">
        <v>1</v>
      </c>
      <c r="J6" s="145">
        <f>H6+I6</f>
        <v>10</v>
      </c>
      <c r="K6" s="82">
        <f>IFERROR(J6/G6,"-")</f>
        <v>0.35714285714286</v>
      </c>
      <c r="L6" s="81">
        <v>1</v>
      </c>
      <c r="M6" s="81">
        <v>4</v>
      </c>
      <c r="N6" s="82">
        <f>IFERROR(L6/J6,"-")</f>
        <v>0.1</v>
      </c>
      <c r="O6" s="83">
        <f>IFERROR(D6/J6,"-")</f>
        <v>4000</v>
      </c>
      <c r="P6" s="84">
        <v>2</v>
      </c>
      <c r="Q6" s="82">
        <f>IFERROR(P6/J6,"-")</f>
        <v>0.2</v>
      </c>
      <c r="R6" s="200">
        <v>394000</v>
      </c>
      <c r="S6" s="201">
        <f>IFERROR(R6/J6,"-")</f>
        <v>39400</v>
      </c>
      <c r="T6" s="201">
        <f>IFERROR(R6/P6,"-")</f>
        <v>197000</v>
      </c>
      <c r="U6" s="195">
        <f>IFERROR(R6-D6,"-")</f>
        <v>354000</v>
      </c>
      <c r="V6" s="85">
        <f>R6/D6</f>
        <v>9.85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155000</v>
      </c>
      <c r="E7" s="81">
        <v>258</v>
      </c>
      <c r="F7" s="81">
        <v>189</v>
      </c>
      <c r="G7" s="81">
        <v>158</v>
      </c>
      <c r="H7" s="91">
        <v>69</v>
      </c>
      <c r="I7" s="92">
        <v>1</v>
      </c>
      <c r="J7" s="145">
        <f>H7+I7</f>
        <v>70</v>
      </c>
      <c r="K7" s="82">
        <f>IFERROR(J7/G7,"-")</f>
        <v>0.44303797468354</v>
      </c>
      <c r="L7" s="81">
        <v>14</v>
      </c>
      <c r="M7" s="81">
        <v>13</v>
      </c>
      <c r="N7" s="82">
        <f>IFERROR(L7/J7,"-")</f>
        <v>0.2</v>
      </c>
      <c r="O7" s="83">
        <f>IFERROR(D7/J7,"-")</f>
        <v>2214.2857142857</v>
      </c>
      <c r="P7" s="84">
        <v>8</v>
      </c>
      <c r="Q7" s="82">
        <f>IFERROR(P7/J7,"-")</f>
        <v>0.11428571428571</v>
      </c>
      <c r="R7" s="200">
        <v>536000</v>
      </c>
      <c r="S7" s="201">
        <f>IFERROR(R7/J7,"-")</f>
        <v>7657.1428571429</v>
      </c>
      <c r="T7" s="201">
        <f>IFERROR(R7/P7,"-")</f>
        <v>67000</v>
      </c>
      <c r="U7" s="195">
        <f>IFERROR(R7-D7,"-")</f>
        <v>381000</v>
      </c>
      <c r="V7" s="85">
        <f>R7/D7</f>
        <v>3.458064516129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195000</v>
      </c>
      <c r="E10" s="41">
        <f>SUM(E6:E8)</f>
        <v>300</v>
      </c>
      <c r="F10" s="41">
        <f>SUM(F6:F8)</f>
        <v>209</v>
      </c>
      <c r="G10" s="41">
        <f>SUM(G6:G8)</f>
        <v>186</v>
      </c>
      <c r="H10" s="41">
        <f>SUM(H6:H8)</f>
        <v>78</v>
      </c>
      <c r="I10" s="41">
        <f>SUM(I6:I8)</f>
        <v>2</v>
      </c>
      <c r="J10" s="41">
        <f>SUM(J6:J8)</f>
        <v>80</v>
      </c>
      <c r="K10" s="42">
        <f>IFERROR(J10/G10,"-")</f>
        <v>0.43010752688172</v>
      </c>
      <c r="L10" s="78">
        <f>SUM(L6:L8)</f>
        <v>15</v>
      </c>
      <c r="M10" s="78">
        <f>SUM(M6:M8)</f>
        <v>17</v>
      </c>
      <c r="N10" s="42">
        <f>IFERROR(L10/J10,"-")</f>
        <v>0.1875</v>
      </c>
      <c r="O10" s="43">
        <f>IFERROR(D10/J10,"-")</f>
        <v>2437.5</v>
      </c>
      <c r="P10" s="44">
        <f>SUM(P6:P8)</f>
        <v>10</v>
      </c>
      <c r="Q10" s="42">
        <f>IFERROR(P10/J10,"-")</f>
        <v>0.125</v>
      </c>
      <c r="R10" s="45">
        <f>SUM(R6:R8)</f>
        <v>930000</v>
      </c>
      <c r="S10" s="45">
        <f>IFERROR(R10/J10,"-")</f>
        <v>11625</v>
      </c>
      <c r="T10" s="45">
        <f>IFERROR(R10/P10,"-")</f>
        <v>93000</v>
      </c>
      <c r="U10" s="46">
        <f>SUM(U6:U8)</f>
        <v>735000</v>
      </c>
      <c r="V10" s="47">
        <f>IFERROR(R10/D10,"-")</f>
        <v>4.7692307692308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9.85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40000</v>
      </c>
      <c r="K6" s="81">
        <v>9</v>
      </c>
      <c r="L6" s="81">
        <v>0</v>
      </c>
      <c r="M6" s="81">
        <v>17</v>
      </c>
      <c r="N6" s="91">
        <v>3</v>
      </c>
      <c r="O6" s="92">
        <v>0</v>
      </c>
      <c r="P6" s="93">
        <f>N6+O6</f>
        <v>3</v>
      </c>
      <c r="Q6" s="82">
        <f>IFERROR(P6/M6,"-")</f>
        <v>0.17647058823529</v>
      </c>
      <c r="R6" s="81">
        <v>0</v>
      </c>
      <c r="S6" s="81">
        <v>2</v>
      </c>
      <c r="T6" s="82">
        <f>IFERROR(S6/(O6+P6),"-")</f>
        <v>0.66666666666667</v>
      </c>
      <c r="U6" s="182">
        <f>IFERROR(J6/SUM(P6:P7),"-")</f>
        <v>4000</v>
      </c>
      <c r="V6" s="84">
        <v>1</v>
      </c>
      <c r="W6" s="82">
        <f>IF(P6=0,"-",V6/P6)</f>
        <v>0.33333333333333</v>
      </c>
      <c r="X6" s="186">
        <v>385000</v>
      </c>
      <c r="Y6" s="187">
        <f>IFERROR(X6/P6,"-")</f>
        <v>128333.33333333</v>
      </c>
      <c r="Z6" s="187">
        <f>IFERROR(X6/V6,"-")</f>
        <v>385000</v>
      </c>
      <c r="AA6" s="188">
        <f>SUM(X6:X7)-SUM(J6:J7)</f>
        <v>354000</v>
      </c>
      <c r="AB6" s="85">
        <f>SUM(X6:X7)/SUM(J6:J7)</f>
        <v>9.85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0.33333333333333</v>
      </c>
      <c r="BY6" s="128">
        <v>1</v>
      </c>
      <c r="BZ6" s="129">
        <f>IFERROR(BY6/BW6,"-")</f>
        <v>1</v>
      </c>
      <c r="CA6" s="130">
        <v>385000</v>
      </c>
      <c r="CB6" s="131">
        <f>IFERROR(CA6/BW6,"-")</f>
        <v>385000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385000</v>
      </c>
      <c r="CQ6" s="141">
        <v>385000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33</v>
      </c>
      <c r="L7" s="81">
        <v>20</v>
      </c>
      <c r="M7" s="81">
        <v>11</v>
      </c>
      <c r="N7" s="91">
        <v>6</v>
      </c>
      <c r="O7" s="92">
        <v>1</v>
      </c>
      <c r="P7" s="93">
        <f>N7+O7</f>
        <v>7</v>
      </c>
      <c r="Q7" s="82">
        <f>IFERROR(P7/M7,"-")</f>
        <v>0.63636363636364</v>
      </c>
      <c r="R7" s="81">
        <v>1</v>
      </c>
      <c r="S7" s="81">
        <v>2</v>
      </c>
      <c r="T7" s="82">
        <f>IFERROR(S7/(O7+P7),"-")</f>
        <v>0.25</v>
      </c>
      <c r="U7" s="182"/>
      <c r="V7" s="84">
        <v>1</v>
      </c>
      <c r="W7" s="82">
        <f>IF(P7=0,"-",V7/P7)</f>
        <v>0.14285714285714</v>
      </c>
      <c r="X7" s="186">
        <v>9000</v>
      </c>
      <c r="Y7" s="187">
        <f>IFERROR(X7/P7,"-")</f>
        <v>1285.7142857143</v>
      </c>
      <c r="Z7" s="187">
        <f>IFERROR(X7/V7,"-")</f>
        <v>9000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0.28571428571429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0.42857142857143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0.14285714285714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0.14285714285714</v>
      </c>
      <c r="BY7" s="128">
        <v>1</v>
      </c>
      <c r="BZ7" s="129">
        <f>IFERROR(BY7/BW7,"-")</f>
        <v>1</v>
      </c>
      <c r="CA7" s="130">
        <v>9000</v>
      </c>
      <c r="CB7" s="131">
        <f>IFERROR(CA7/BW7,"-")</f>
        <v>9000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9000</v>
      </c>
      <c r="CQ7" s="141">
        <v>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9.85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40000</v>
      </c>
      <c r="K10" s="41">
        <f>SUM(K6:K9)</f>
        <v>42</v>
      </c>
      <c r="L10" s="41">
        <f>SUM(L6:L9)</f>
        <v>20</v>
      </c>
      <c r="M10" s="41">
        <f>SUM(M6:M9)</f>
        <v>28</v>
      </c>
      <c r="N10" s="41">
        <f>SUM(N6:N9)</f>
        <v>9</v>
      </c>
      <c r="O10" s="41">
        <f>SUM(O6:O9)</f>
        <v>1</v>
      </c>
      <c r="P10" s="41">
        <f>SUM(P6:P9)</f>
        <v>10</v>
      </c>
      <c r="Q10" s="42">
        <f>IFERROR(P10/M10,"-")</f>
        <v>0.35714285714286</v>
      </c>
      <c r="R10" s="78">
        <f>SUM(R6:R9)</f>
        <v>1</v>
      </c>
      <c r="S10" s="78">
        <f>SUM(S6:S9)</f>
        <v>4</v>
      </c>
      <c r="T10" s="42">
        <f>IFERROR(R10/P10,"-")</f>
        <v>0.1</v>
      </c>
      <c r="U10" s="184">
        <f>IFERROR(J10/P10,"-")</f>
        <v>4000</v>
      </c>
      <c r="V10" s="44">
        <f>SUM(V6:V9)</f>
        <v>2</v>
      </c>
      <c r="W10" s="42">
        <f>IFERROR(V10/P10,"-")</f>
        <v>0.2</v>
      </c>
      <c r="X10" s="190">
        <f>SUM(X6:X9)</f>
        <v>394000</v>
      </c>
      <c r="Y10" s="190">
        <f>IFERROR(X10/P10,"-")</f>
        <v>39400</v>
      </c>
      <c r="Z10" s="190">
        <f>IFERROR(X10/V10,"-")</f>
        <v>197000</v>
      </c>
      <c r="AA10" s="190">
        <f>X10-J10</f>
        <v>354000</v>
      </c>
      <c r="AB10" s="47">
        <f>X10/J10</f>
        <v>9.85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6.84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76</v>
      </c>
      <c r="G6" s="203" t="s">
        <v>77</v>
      </c>
      <c r="H6" s="90" t="s">
        <v>78</v>
      </c>
      <c r="I6" s="90" t="s">
        <v>79</v>
      </c>
      <c r="J6" s="188">
        <v>75000</v>
      </c>
      <c r="K6" s="81">
        <v>4</v>
      </c>
      <c r="L6" s="81">
        <v>0</v>
      </c>
      <c r="M6" s="81">
        <v>16</v>
      </c>
      <c r="N6" s="91">
        <v>2</v>
      </c>
      <c r="O6" s="92">
        <v>0</v>
      </c>
      <c r="P6" s="93">
        <f>N6+O6</f>
        <v>2</v>
      </c>
      <c r="Q6" s="82">
        <f>IFERROR(P6/M6,"-")</f>
        <v>0.125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2083.3333333333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438000</v>
      </c>
      <c r="AB6" s="85">
        <f>SUM(X6:X7)/SUM(J6:J7)</f>
        <v>6.84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152</v>
      </c>
      <c r="L7" s="81">
        <v>108</v>
      </c>
      <c r="M7" s="81">
        <v>61</v>
      </c>
      <c r="N7" s="91">
        <v>33</v>
      </c>
      <c r="O7" s="92">
        <v>1</v>
      </c>
      <c r="P7" s="93">
        <f>N7+O7</f>
        <v>34</v>
      </c>
      <c r="Q7" s="82">
        <f>IFERROR(P7/M7,"-")</f>
        <v>0.55737704918033</v>
      </c>
      <c r="R7" s="81">
        <v>9</v>
      </c>
      <c r="S7" s="81">
        <v>7</v>
      </c>
      <c r="T7" s="82">
        <f>IFERROR(S7/(O7+P7),"-")</f>
        <v>0.2</v>
      </c>
      <c r="U7" s="182"/>
      <c r="V7" s="84">
        <v>3</v>
      </c>
      <c r="W7" s="82">
        <f>IF(P7=0,"-",V7/P7)</f>
        <v>0.088235294117647</v>
      </c>
      <c r="X7" s="186">
        <v>513000</v>
      </c>
      <c r="Y7" s="187">
        <f>IFERROR(X7/P7,"-")</f>
        <v>15088.235294118</v>
      </c>
      <c r="Z7" s="187">
        <f>IFERROR(X7/V7,"-")</f>
        <v>171000</v>
      </c>
      <c r="AA7" s="188"/>
      <c r="AB7" s="85"/>
      <c r="AC7" s="79"/>
      <c r="AD7" s="94">
        <v>5</v>
      </c>
      <c r="AE7" s="95">
        <f>IF(P7=0,"",IF(AD7=0,"",(AD7/P7)))</f>
        <v>0.14705882352941</v>
      </c>
      <c r="AF7" s="94">
        <v>1</v>
      </c>
      <c r="AG7" s="96">
        <f>IFERROR(AF7/AD7,"-")</f>
        <v>0.2</v>
      </c>
      <c r="AH7" s="97">
        <v>505000</v>
      </c>
      <c r="AI7" s="98">
        <f>IFERROR(AH7/AD7,"-")</f>
        <v>101000</v>
      </c>
      <c r="AJ7" s="99"/>
      <c r="AK7" s="99"/>
      <c r="AL7" s="99">
        <v>1</v>
      </c>
      <c r="AM7" s="100">
        <v>2</v>
      </c>
      <c r="AN7" s="101">
        <f>IF(P7=0,"",IF(AM7=0,"",(AM7/P7)))</f>
        <v>0.058823529411765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0.11764705882353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0.14705882352941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0.29411764705882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8</v>
      </c>
      <c r="BX7" s="127">
        <f>IF(P7=0,"",IF(BW7=0,"",(BW7/P7)))</f>
        <v>0.23529411764706</v>
      </c>
      <c r="BY7" s="128">
        <v>2</v>
      </c>
      <c r="BZ7" s="129">
        <f>IFERROR(BY7/BW7,"-")</f>
        <v>0.25</v>
      </c>
      <c r="CA7" s="130">
        <v>8000</v>
      </c>
      <c r="CB7" s="131">
        <f>IFERROR(CA7/BW7,"-")</f>
        <v>1000</v>
      </c>
      <c r="CC7" s="132">
        <v>2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513000</v>
      </c>
      <c r="CQ7" s="141">
        <v>505000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0.2875</v>
      </c>
      <c r="B8" s="203" t="s">
        <v>81</v>
      </c>
      <c r="C8" s="203" t="s">
        <v>82</v>
      </c>
      <c r="D8" s="203" t="s">
        <v>74</v>
      </c>
      <c r="E8" s="203" t="s">
        <v>83</v>
      </c>
      <c r="F8" s="203" t="s">
        <v>76</v>
      </c>
      <c r="G8" s="203" t="s">
        <v>84</v>
      </c>
      <c r="H8" s="90" t="s">
        <v>85</v>
      </c>
      <c r="I8" s="90" t="s">
        <v>86</v>
      </c>
      <c r="J8" s="188">
        <v>80000</v>
      </c>
      <c r="K8" s="81">
        <v>0</v>
      </c>
      <c r="L8" s="81">
        <v>0</v>
      </c>
      <c r="M8" s="81">
        <v>18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2352.9411764706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-57000</v>
      </c>
      <c r="AB8" s="85">
        <f>SUM(X8:X9)/SUM(J8:J9)</f>
        <v>0.2875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87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102</v>
      </c>
      <c r="L9" s="81">
        <v>81</v>
      </c>
      <c r="M9" s="81">
        <v>63</v>
      </c>
      <c r="N9" s="91">
        <v>34</v>
      </c>
      <c r="O9" s="92">
        <v>0</v>
      </c>
      <c r="P9" s="93">
        <f>N9+O9</f>
        <v>34</v>
      </c>
      <c r="Q9" s="82">
        <f>IFERROR(P9/M9,"-")</f>
        <v>0.53968253968254</v>
      </c>
      <c r="R9" s="81">
        <v>5</v>
      </c>
      <c r="S9" s="81">
        <v>6</v>
      </c>
      <c r="T9" s="82">
        <f>IFERROR(S9/(O9+P9),"-")</f>
        <v>0.17647058823529</v>
      </c>
      <c r="U9" s="182"/>
      <c r="V9" s="84">
        <v>5</v>
      </c>
      <c r="W9" s="82">
        <f>IF(P9=0,"-",V9/P9)</f>
        <v>0.14705882352941</v>
      </c>
      <c r="X9" s="186">
        <v>23000</v>
      </c>
      <c r="Y9" s="187">
        <f>IFERROR(X9/P9,"-")</f>
        <v>676.47058823529</v>
      </c>
      <c r="Z9" s="187">
        <f>IFERROR(X9/V9,"-")</f>
        <v>4600</v>
      </c>
      <c r="AA9" s="188"/>
      <c r="AB9" s="85"/>
      <c r="AC9" s="79"/>
      <c r="AD9" s="94">
        <v>5</v>
      </c>
      <c r="AE9" s="95">
        <f>IF(P9=0,"",IF(AD9=0,"",(AD9/P9)))</f>
        <v>0.14705882352941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</v>
      </c>
      <c r="AN9" s="101">
        <f>IF(P9=0,"",IF(AM9=0,"",(AM9/P9)))</f>
        <v>0.029411764705882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5</v>
      </c>
      <c r="AW9" s="107">
        <f>IF(P9=0,"",IF(AV9=0,"",(AV9/P9)))</f>
        <v>0.14705882352941</v>
      </c>
      <c r="AX9" s="106">
        <v>1</v>
      </c>
      <c r="AY9" s="108">
        <f>IFERROR(AX9/AV9,"-")</f>
        <v>0.2</v>
      </c>
      <c r="AZ9" s="109">
        <v>3000</v>
      </c>
      <c r="BA9" s="110">
        <f>IFERROR(AZ9/AV9,"-")</f>
        <v>600</v>
      </c>
      <c r="BB9" s="111">
        <v>1</v>
      </c>
      <c r="BC9" s="111"/>
      <c r="BD9" s="111"/>
      <c r="BE9" s="112">
        <v>7</v>
      </c>
      <c r="BF9" s="113">
        <f>IF(P9=0,"",IF(BE9=0,"",(BE9/P9)))</f>
        <v>0.20588235294118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9</v>
      </c>
      <c r="BO9" s="120">
        <f>IF(P9=0,"",IF(BN9=0,"",(BN9/P9)))</f>
        <v>0.26470588235294</v>
      </c>
      <c r="BP9" s="121">
        <v>2</v>
      </c>
      <c r="BQ9" s="122">
        <f>IFERROR(BP9/BN9,"-")</f>
        <v>0.22222222222222</v>
      </c>
      <c r="BR9" s="123">
        <v>6000</v>
      </c>
      <c r="BS9" s="124">
        <f>IFERROR(BR9/BN9,"-")</f>
        <v>666.66666666667</v>
      </c>
      <c r="BT9" s="125">
        <v>1</v>
      </c>
      <c r="BU9" s="125">
        <v>1</v>
      </c>
      <c r="BV9" s="125"/>
      <c r="BW9" s="126">
        <v>6</v>
      </c>
      <c r="BX9" s="127">
        <f>IF(P9=0,"",IF(BW9=0,"",(BW9/P9)))</f>
        <v>0.17647058823529</v>
      </c>
      <c r="BY9" s="128">
        <v>2</v>
      </c>
      <c r="BZ9" s="129">
        <f>IFERROR(BY9/BW9,"-")</f>
        <v>0.33333333333333</v>
      </c>
      <c r="CA9" s="130">
        <v>14000</v>
      </c>
      <c r="CB9" s="131">
        <f>IFERROR(CA9/BW9,"-")</f>
        <v>2333.3333333333</v>
      </c>
      <c r="CC9" s="132">
        <v>1</v>
      </c>
      <c r="CD9" s="132">
        <v>1</v>
      </c>
      <c r="CE9" s="132"/>
      <c r="CF9" s="133">
        <v>1</v>
      </c>
      <c r="CG9" s="134">
        <f>IF(P9=0,"",IF(CF9=0,"",(CF9/P9)))</f>
        <v>0.029411764705882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5</v>
      </c>
      <c r="CP9" s="141">
        <v>23000</v>
      </c>
      <c r="CQ9" s="141">
        <v>11000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3.458064516129</v>
      </c>
      <c r="B12" s="39"/>
      <c r="C12" s="39"/>
      <c r="D12" s="39"/>
      <c r="E12" s="39"/>
      <c r="F12" s="39"/>
      <c r="G12" s="40" t="s">
        <v>88</v>
      </c>
      <c r="H12" s="40"/>
      <c r="I12" s="40"/>
      <c r="J12" s="190">
        <f>SUM(J6:J11)</f>
        <v>155000</v>
      </c>
      <c r="K12" s="41">
        <f>SUM(K6:K11)</f>
        <v>258</v>
      </c>
      <c r="L12" s="41">
        <f>SUM(L6:L11)</f>
        <v>189</v>
      </c>
      <c r="M12" s="41">
        <f>SUM(M6:M11)</f>
        <v>158</v>
      </c>
      <c r="N12" s="41">
        <f>SUM(N6:N11)</f>
        <v>69</v>
      </c>
      <c r="O12" s="41">
        <f>SUM(O6:O11)</f>
        <v>1</v>
      </c>
      <c r="P12" s="41">
        <f>SUM(P6:P11)</f>
        <v>70</v>
      </c>
      <c r="Q12" s="42">
        <f>IFERROR(P12/M12,"-")</f>
        <v>0.44303797468354</v>
      </c>
      <c r="R12" s="78">
        <f>SUM(R6:R11)</f>
        <v>14</v>
      </c>
      <c r="S12" s="78">
        <f>SUM(S6:S11)</f>
        <v>13</v>
      </c>
      <c r="T12" s="42">
        <f>IFERROR(R12/P12,"-")</f>
        <v>0.2</v>
      </c>
      <c r="U12" s="184">
        <f>IFERROR(J12/P12,"-")</f>
        <v>2214.2857142857</v>
      </c>
      <c r="V12" s="44">
        <f>SUM(V6:V11)</f>
        <v>8</v>
      </c>
      <c r="W12" s="42">
        <f>IFERROR(V12/P12,"-")</f>
        <v>0.11428571428571</v>
      </c>
      <c r="X12" s="190">
        <f>SUM(X6:X11)</f>
        <v>536000</v>
      </c>
      <c r="Y12" s="190">
        <f>IFERROR(X12/P12,"-")</f>
        <v>7657.1428571429</v>
      </c>
      <c r="Z12" s="190">
        <f>IFERROR(X12/V12,"-")</f>
        <v>67000</v>
      </c>
      <c r="AA12" s="190">
        <f>X12-J12</f>
        <v>381000</v>
      </c>
      <c r="AB12" s="47">
        <f>X12/J12</f>
        <v>3.458064516129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