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<sst xmlns="http://schemas.openxmlformats.org/spreadsheetml/2006/main" uniqueCount="70">
  <si>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</si>
  <si>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</si>
  <si>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</si>
  <si>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</si>
  <si>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</si>
  <si>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</si>
  <si>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</si>
  <si>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</si>
  <si>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</si>
  <si>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</si>
  <si>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</si>
  <si>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</si>
  <si>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</si>
  <si>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</si>
  <si>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</si>
  <si>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</si>
  <si>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</si>
  <si>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</si>
  <si>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</si>
  <si>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</si>
  <si>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</si>
  <si>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</si>
  <si>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</si>
  <si>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</si>
  <si>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02月</t>
  </si>
  <si>
    <t>わくドキ</t>
  </si>
  <si>
    <t>最終更新日</t>
  </si>
  <si>
    <t>05月29日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</si>
  <si>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</si>
  <si>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</si>
  <si>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</si>
  <si>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</si>
  <si>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</si>
  <si>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</si>
  <si>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</si>
  <si>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</si>
  <si>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</si>
  <si>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</si>
  <si>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</si>
  <si>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</si>
  <si>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</si>
  <si>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</si>
  <si>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</si>
  <si>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</si>
  <si>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</si>
  <si>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</si>
  <si>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</si>
  <si>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</si>
  <si>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</si>
  <si>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</si>
  <si>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</si>
  <si>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</si>
  <si>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</si>
  <si>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</si>
  <si>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</si>
  <si>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</si>
  <si>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</si>
  <si>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</si>
  <si>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</si>
  <si>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</si>
  <si>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ac106</t>
  </si>
  <si>
    <t>大洋図書</t>
  </si>
  <si>
    <t>2P_対談風_わくドキ</t>
  </si>
  <si>
    <t>lp03_f</t>
  </si>
  <si>
    <t>臨時増刊ラヴァーズ</t>
  </si>
  <si>
    <t>4C2P</t>
  </si>
  <si>
    <t>2月21日(金)</t>
  </si>
  <si>
    <t>ac107</t>
  </si>
  <si>
    <t>空電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</si>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</sst>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112</v>
      </c>
      <c r="F6" s="81">
        <v>61</v>
      </c>
      <c r="G6" s="81">
        <v>115</v>
      </c>
      <c r="H6" s="91">
        <v>42</v>
      </c>
      <c r="I6" s="92">
        <v>0</v>
      </c>
      <c r="J6" s="145">
        <f>H6+I6</f>
        <v>42</v>
      </c>
      <c r="K6" s="82">
        <f>IFERROR(J6/G6,"-")</f>
        <v>0.36521739130435</v>
      </c>
      <c r="L6" s="81">
        <v>13</v>
      </c>
      <c r="M6" s="81">
        <v>5</v>
      </c>
      <c r="N6" s="82">
        <f>IFERROR(L6/J6,"-")</f>
        <v>0.30952380952381</v>
      </c>
      <c r="O6" s="83">
        <f>IFERROR(D6/J6,"-")</f>
        <v>1785.7142857143</v>
      </c>
      <c r="P6" s="84">
        <v>11</v>
      </c>
      <c r="Q6" s="82">
        <f>IFERROR(P6/J6,"-")</f>
        <v>0.26190476190476</v>
      </c>
      <c r="R6" s="200">
        <v>891000</v>
      </c>
      <c r="S6" s="201">
        <f>IFERROR(R6/J6,"-")</f>
        <v>21214.285714286</v>
      </c>
      <c r="T6" s="201">
        <f>IFERROR(R6/P6,"-")</f>
        <v>81000</v>
      </c>
      <c r="U6" s="195">
        <f>IFERROR(R6-D6,"-")</f>
        <v>816000</v>
      </c>
      <c r="V6" s="85">
        <f>R6/D6</f>
        <v>11.88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75000</v>
      </c>
      <c r="E9" s="41">
        <f>SUM(E6:E7)</f>
        <v>112</v>
      </c>
      <c r="F9" s="41">
        <f>SUM(F6:F7)</f>
        <v>61</v>
      </c>
      <c r="G9" s="41">
        <f>SUM(G6:G7)</f>
        <v>115</v>
      </c>
      <c r="H9" s="41">
        <f>SUM(H6:H7)</f>
        <v>42</v>
      </c>
      <c r="I9" s="41">
        <f>SUM(I6:I7)</f>
        <v>0</v>
      </c>
      <c r="J9" s="41">
        <f>SUM(J6:J7)</f>
        <v>42</v>
      </c>
      <c r="K9" s="42">
        <f>IFERROR(J9/G9,"-")</f>
        <v>0.36521739130435</v>
      </c>
      <c r="L9" s="78">
        <f>SUM(L6:L7)</f>
        <v>13</v>
      </c>
      <c r="M9" s="78">
        <f>SUM(M6:M7)</f>
        <v>5</v>
      </c>
      <c r="N9" s="42">
        <f>IFERROR(L9/J9,"-")</f>
        <v>0.30952380952381</v>
      </c>
      <c r="O9" s="43">
        <f>IFERROR(D9/J9,"-")</f>
        <v>1785.7142857143</v>
      </c>
      <c r="P9" s="44">
        <f>SUM(P6:P7)</f>
        <v>11</v>
      </c>
      <c r="Q9" s="42">
        <f>IFERROR(P9/J9,"-")</f>
        <v>0.26190476190476</v>
      </c>
      <c r="R9" s="45">
        <f>SUM(R6:R7)</f>
        <v>891000</v>
      </c>
      <c r="S9" s="45">
        <f>IFERROR(R9/J9,"-")</f>
        <v>21214.285714286</v>
      </c>
      <c r="T9" s="45">
        <f>IFERROR(R9/P9,"-")</f>
        <v>81000</v>
      </c>
      <c r="U9" s="46">
        <f>SUM(U6:U7)</f>
        <v>816000</v>
      </c>
      <c r="V9" s="47">
        <f>IFERROR(R9/D9,"-")</f>
        <v>11.88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11.88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33</v>
      </c>
      <c r="L6" s="81">
        <v>0</v>
      </c>
      <c r="M6" s="81">
        <v>75</v>
      </c>
      <c r="N6" s="91">
        <v>14</v>
      </c>
      <c r="O6" s="92">
        <v>0</v>
      </c>
      <c r="P6" s="93">
        <f>N6+O6</f>
        <v>14</v>
      </c>
      <c r="Q6" s="82">
        <f>IFERROR(P6/M6,"-")</f>
        <v>0.18666666666667</v>
      </c>
      <c r="R6" s="81">
        <v>3</v>
      </c>
      <c r="S6" s="81">
        <v>2</v>
      </c>
      <c r="T6" s="82">
        <f>IFERROR(S6/(O6+P6),"-")</f>
        <v>0.14285714285714</v>
      </c>
      <c r="U6" s="182">
        <f>IFERROR(J6/SUM(P6:P7),"-")</f>
        <v>1785.7142857143</v>
      </c>
      <c r="V6" s="84">
        <v>3</v>
      </c>
      <c r="W6" s="82">
        <f>IF(P6=0,"-",V6/P6)</f>
        <v>0.21428571428571</v>
      </c>
      <c r="X6" s="186">
        <v>59000</v>
      </c>
      <c r="Y6" s="187">
        <f>IFERROR(X6/P6,"-")</f>
        <v>4214.2857142857</v>
      </c>
      <c r="Z6" s="187">
        <f>IFERROR(X6/V6,"-")</f>
        <v>19666.666666667</v>
      </c>
      <c r="AA6" s="188">
        <f>SUM(X6:X7)-SUM(J6:J7)</f>
        <v>816000</v>
      </c>
      <c r="AB6" s="85">
        <f>SUM(X6:X7)/SUM(J6:J7)</f>
        <v>11.88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0.35714285714286</v>
      </c>
      <c r="BG6" s="112">
        <v>2</v>
      </c>
      <c r="BH6" s="114">
        <f>IFERROR(BG6/BE6,"-")</f>
        <v>0.4</v>
      </c>
      <c r="BI6" s="115">
        <v>49000</v>
      </c>
      <c r="BJ6" s="116">
        <f>IFERROR(BI6/BE6,"-")</f>
        <v>9800</v>
      </c>
      <c r="BK6" s="117"/>
      <c r="BL6" s="117"/>
      <c r="BM6" s="117">
        <v>2</v>
      </c>
      <c r="BN6" s="119">
        <v>6</v>
      </c>
      <c r="BO6" s="120">
        <f>IF(P6=0,"",IF(BN6=0,"",(BN6/P6)))</f>
        <v>0.42857142857143</v>
      </c>
      <c r="BP6" s="121">
        <v>1</v>
      </c>
      <c r="BQ6" s="122">
        <f>IFERROR(BP6/BN6,"-")</f>
        <v>0.16666666666667</v>
      </c>
      <c r="BR6" s="123">
        <v>10000</v>
      </c>
      <c r="BS6" s="124">
        <f>IFERROR(BR6/BN6,"-")</f>
        <v>1666.6666666667</v>
      </c>
      <c r="BT6" s="125"/>
      <c r="BU6" s="125">
        <v>1</v>
      </c>
      <c r="BV6" s="125"/>
      <c r="BW6" s="126">
        <v>1</v>
      </c>
      <c r="BX6" s="127">
        <f>IF(P6=0,"",IF(BW6=0,"",(BW6/P6)))</f>
        <v>0.071428571428571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59000</v>
      </c>
      <c r="CQ6" s="141">
        <v>34000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79</v>
      </c>
      <c r="L7" s="81">
        <v>61</v>
      </c>
      <c r="M7" s="81">
        <v>40</v>
      </c>
      <c r="N7" s="91">
        <v>28</v>
      </c>
      <c r="O7" s="92">
        <v>0</v>
      </c>
      <c r="P7" s="93">
        <f>N7+O7</f>
        <v>28</v>
      </c>
      <c r="Q7" s="82">
        <f>IFERROR(P7/M7,"-")</f>
        <v>0.7</v>
      </c>
      <c r="R7" s="81">
        <v>10</v>
      </c>
      <c r="S7" s="81">
        <v>3</v>
      </c>
      <c r="T7" s="82">
        <f>IFERROR(S7/(O7+P7),"-")</f>
        <v>0.10714285714286</v>
      </c>
      <c r="U7" s="182"/>
      <c r="V7" s="84">
        <v>8</v>
      </c>
      <c r="W7" s="82">
        <f>IF(P7=0,"-",V7/P7)</f>
        <v>0.28571428571429</v>
      </c>
      <c r="X7" s="186">
        <v>832000</v>
      </c>
      <c r="Y7" s="187">
        <f>IFERROR(X7/P7,"-")</f>
        <v>29714.285714286</v>
      </c>
      <c r="Z7" s="187">
        <f>IFERROR(X7/V7,"-")</f>
        <v>104000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0.071428571428571</v>
      </c>
      <c r="AX7" s="106">
        <v>1</v>
      </c>
      <c r="AY7" s="108">
        <f>IFERROR(AX7/AV7,"-")</f>
        <v>0.5</v>
      </c>
      <c r="AZ7" s="109">
        <v>3000</v>
      </c>
      <c r="BA7" s="110">
        <f>IFERROR(AZ7/AV7,"-")</f>
        <v>1500</v>
      </c>
      <c r="BB7" s="111">
        <v>1</v>
      </c>
      <c r="BC7" s="111"/>
      <c r="BD7" s="111"/>
      <c r="BE7" s="112">
        <v>7</v>
      </c>
      <c r="BF7" s="113">
        <f>IF(P7=0,"",IF(BE7=0,"",(BE7/P7)))</f>
        <v>0.25</v>
      </c>
      <c r="BG7" s="112">
        <v>1</v>
      </c>
      <c r="BH7" s="114">
        <f>IFERROR(BG7/BE7,"-")</f>
        <v>0.14285714285714</v>
      </c>
      <c r="BI7" s="115">
        <v>10000</v>
      </c>
      <c r="BJ7" s="116">
        <f>IFERROR(BI7/BE7,"-")</f>
        <v>1428.5714285714</v>
      </c>
      <c r="BK7" s="117"/>
      <c r="BL7" s="117"/>
      <c r="BM7" s="117">
        <v>1</v>
      </c>
      <c r="BN7" s="119">
        <v>15</v>
      </c>
      <c r="BO7" s="120">
        <f>IF(P7=0,"",IF(BN7=0,"",(BN7/P7)))</f>
        <v>0.53571428571429</v>
      </c>
      <c r="BP7" s="121">
        <v>6</v>
      </c>
      <c r="BQ7" s="122">
        <f>IFERROR(BP7/BN7,"-")</f>
        <v>0.4</v>
      </c>
      <c r="BR7" s="123">
        <v>705000</v>
      </c>
      <c r="BS7" s="124">
        <f>IFERROR(BR7/BN7,"-")</f>
        <v>47000</v>
      </c>
      <c r="BT7" s="125">
        <v>2</v>
      </c>
      <c r="BU7" s="125"/>
      <c r="BV7" s="125">
        <v>4</v>
      </c>
      <c r="BW7" s="126">
        <v>3</v>
      </c>
      <c r="BX7" s="127">
        <f>IF(P7=0,"",IF(BW7=0,"",(BW7/P7)))</f>
        <v>0.10714285714286</v>
      </c>
      <c r="BY7" s="128">
        <v>1</v>
      </c>
      <c r="BZ7" s="129">
        <f>IFERROR(BY7/BW7,"-")</f>
        <v>0.33333333333333</v>
      </c>
      <c r="CA7" s="130">
        <v>117000</v>
      </c>
      <c r="CB7" s="131">
        <f>IFERROR(CA7/BW7,"-")</f>
        <v>39000</v>
      </c>
      <c r="CC7" s="132"/>
      <c r="CD7" s="132"/>
      <c r="CE7" s="132">
        <v>1</v>
      </c>
      <c r="CF7" s="133">
        <v>1</v>
      </c>
      <c r="CG7" s="134">
        <f>IF(P7=0,"",IF(CF7=0,"",(CF7/P7)))</f>
        <v>0.035714285714286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8</v>
      </c>
      <c r="CP7" s="141">
        <v>832000</v>
      </c>
      <c r="CQ7" s="141">
        <v>400000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11.88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75000</v>
      </c>
      <c r="K10" s="41">
        <f>SUM(K6:K9)</f>
        <v>112</v>
      </c>
      <c r="L10" s="41">
        <f>SUM(L6:L9)</f>
        <v>61</v>
      </c>
      <c r="M10" s="41">
        <f>SUM(M6:M9)</f>
        <v>115</v>
      </c>
      <c r="N10" s="41">
        <f>SUM(N6:N9)</f>
        <v>42</v>
      </c>
      <c r="O10" s="41">
        <f>SUM(O6:O9)</f>
        <v>0</v>
      </c>
      <c r="P10" s="41">
        <f>SUM(P6:P9)</f>
        <v>42</v>
      </c>
      <c r="Q10" s="42">
        <f>IFERROR(P10/M10,"-")</f>
        <v>0.36521739130435</v>
      </c>
      <c r="R10" s="78">
        <f>SUM(R6:R9)</f>
        <v>13</v>
      </c>
      <c r="S10" s="78">
        <f>SUM(S6:S9)</f>
        <v>5</v>
      </c>
      <c r="T10" s="42">
        <f>IFERROR(R10/P10,"-")</f>
        <v>0.30952380952381</v>
      </c>
      <c r="U10" s="184">
        <f>IFERROR(J10/P10,"-")</f>
        <v>1785.7142857143</v>
      </c>
      <c r="V10" s="44">
        <f>SUM(V6:V9)</f>
        <v>11</v>
      </c>
      <c r="W10" s="42">
        <f>IFERROR(V10/P10,"-")</f>
        <v>0.26190476190476</v>
      </c>
      <c r="X10" s="190">
        <f>SUM(X6:X9)</f>
        <v>891000</v>
      </c>
      <c r="Y10" s="190">
        <f>IFERROR(X10/P10,"-")</f>
        <v>21214.285714286</v>
      </c>
      <c r="Z10" s="190">
        <f>IFERROR(X10/V10,"-")</f>
        <v>81000</v>
      </c>
      <c r="AA10" s="190">
        <f>X10-J10</f>
        <v>816000</v>
      </c>
      <c r="AB10" s="47">
        <f>X10/J10</f>
        <v>11.88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