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<sst xmlns="http://schemas.openxmlformats.org/spreadsheetml/2006/main" uniqueCount="77">
  <si>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</si>
  <si>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</si>
  <si>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</si>
  <si>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</si>
  <si>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</si>
  <si>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</si>
  <si>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</si>
  <si>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</si>
  <si>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</si>
  <si>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</si>
  <si>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</si>
  <si>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</si>
  <si>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</si>
  <si>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</si>
  <si>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</si>
  <si>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</si>
  <si>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</si>
  <si>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</si>
  <si>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</si>
  <si>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</si>
  <si>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</si>
  <si>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</si>
  <si>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</si>
  <si>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</si>
  <si>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</si>
  <si>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</si>
  <si>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</si>
  <si>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</si>
  <si>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</si>
  <si>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</si>
  <si>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</si>
  <si>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</si>
  <si>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</si>
  <si>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</si>
  <si>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</si>
  <si>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</si>
  <si>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</si>
  <si>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</si>
  <si>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</si>
  <si>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</si>
  <si>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</si>
  <si>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</si>
  <si>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</si>
  <si>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</si>
  <si>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</si>
  <si>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</si>
  <si>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</si>
  <si>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</si>
  <si>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</si>
  <si>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</si>
  <si>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</si>
  <si>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</si>
  <si>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</si>
  <si>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</si>
  <si>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</si>
  <si>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</si>
  <si>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</si>
  <si>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</si>
  <si>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</si>
  <si>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</si>
  <si>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hv061</t>
  </si>
  <si>
    <t>大洋図書</t>
  </si>
  <si>
    <t>5P元祖（並木塔子さん）</t>
  </si>
  <si>
    <t>lp01</t>
  </si>
  <si>
    <t>別冊ラヴァーズ</t>
  </si>
  <si>
    <t>1C5P</t>
  </si>
  <si>
    <t>7月21日(木)</t>
  </si>
  <si>
    <t>hv062</t>
  </si>
  <si>
    <t>空電</t>
  </si>
  <si>
    <t>hv063</t>
  </si>
  <si>
    <t>日本ジャーナル出版</t>
  </si>
  <si>
    <t>1Pスポーツ新聞_パートナー（並木塔子さん）</t>
  </si>
  <si>
    <t>週刊実話増刊「実話ザ・タブー」</t>
  </si>
  <si>
    <t>表4　4C1P</t>
  </si>
  <si>
    <t>7月27日(水)</t>
  </si>
  <si>
    <t>hv064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</si>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</sst>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200000</v>
      </c>
      <c r="E6" s="81">
        <v>230</v>
      </c>
      <c r="F6" s="81">
        <v>111</v>
      </c>
      <c r="G6" s="81">
        <v>225</v>
      </c>
      <c r="H6" s="91">
        <v>53</v>
      </c>
      <c r="I6" s="92">
        <v>0</v>
      </c>
      <c r="J6" s="145">
        <f>H6+I6</f>
        <v>53</v>
      </c>
      <c r="K6" s="82">
        <f>IFERROR(J6/G6,"-")</f>
        <v>0.23555555555556</v>
      </c>
      <c r="L6" s="81">
        <v>2</v>
      </c>
      <c r="M6" s="81">
        <v>14</v>
      </c>
      <c r="N6" s="82">
        <f>IFERROR(L6/J6,"-")</f>
        <v>0.037735849056604</v>
      </c>
      <c r="O6" s="83">
        <f>IFERROR(D6/J6,"-")</f>
        <v>3773.5849056604</v>
      </c>
      <c r="P6" s="84">
        <v>6</v>
      </c>
      <c r="Q6" s="82">
        <f>IFERROR(P6/J6,"-")</f>
        <v>0.11320754716981</v>
      </c>
      <c r="R6" s="200">
        <v>93000</v>
      </c>
      <c r="S6" s="201">
        <f>IFERROR(R6/J6,"-")</f>
        <v>1754.7169811321</v>
      </c>
      <c r="T6" s="201">
        <f>IFERROR(R6/P6,"-")</f>
        <v>15500</v>
      </c>
      <c r="U6" s="195">
        <f>IFERROR(R6-D6,"-")</f>
        <v>-107000</v>
      </c>
      <c r="V6" s="85">
        <f>R6/D6</f>
        <v>0.465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200000</v>
      </c>
      <c r="E9" s="41">
        <f>SUM(E6:E7)</f>
        <v>230</v>
      </c>
      <c r="F9" s="41">
        <f>SUM(F6:F7)</f>
        <v>111</v>
      </c>
      <c r="G9" s="41">
        <f>SUM(G6:G7)</f>
        <v>225</v>
      </c>
      <c r="H9" s="41">
        <f>SUM(H6:H7)</f>
        <v>53</v>
      </c>
      <c r="I9" s="41">
        <f>SUM(I6:I7)</f>
        <v>0</v>
      </c>
      <c r="J9" s="41">
        <f>SUM(J6:J7)</f>
        <v>53</v>
      </c>
      <c r="K9" s="42">
        <f>IFERROR(J9/G9,"-")</f>
        <v>0.23555555555556</v>
      </c>
      <c r="L9" s="78">
        <f>SUM(L6:L7)</f>
        <v>2</v>
      </c>
      <c r="M9" s="78">
        <f>SUM(M6:M7)</f>
        <v>14</v>
      </c>
      <c r="N9" s="42">
        <f>IFERROR(L9/J9,"-")</f>
        <v>0.037735849056604</v>
      </c>
      <c r="O9" s="43">
        <f>IFERROR(D9/J9,"-")</f>
        <v>3773.5849056604</v>
      </c>
      <c r="P9" s="44">
        <f>SUM(P6:P7)</f>
        <v>6</v>
      </c>
      <c r="Q9" s="42">
        <f>IFERROR(P9/J9,"-")</f>
        <v>0.11320754716981</v>
      </c>
      <c r="R9" s="45">
        <f>SUM(R6:R7)</f>
        <v>93000</v>
      </c>
      <c r="S9" s="45">
        <f>IFERROR(R9/J9,"-")</f>
        <v>1754.7169811321</v>
      </c>
      <c r="T9" s="45">
        <f>IFERROR(R9/P9,"-")</f>
        <v>15500</v>
      </c>
      <c r="U9" s="46">
        <f>SUM(U6:U7)</f>
        <v>-107000</v>
      </c>
      <c r="V9" s="47">
        <f>IFERROR(R9/D9,"-")</f>
        <v>0.465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1.1733333333333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21</v>
      </c>
      <c r="L6" s="81">
        <v>0</v>
      </c>
      <c r="M6" s="81">
        <v>54</v>
      </c>
      <c r="N6" s="91">
        <v>6</v>
      </c>
      <c r="O6" s="92">
        <v>0</v>
      </c>
      <c r="P6" s="93">
        <f>N6+O6</f>
        <v>6</v>
      </c>
      <c r="Q6" s="82">
        <f>IFERROR(P6/M6,"-")</f>
        <v>0.11111111111111</v>
      </c>
      <c r="R6" s="81">
        <v>0</v>
      </c>
      <c r="S6" s="81">
        <v>2</v>
      </c>
      <c r="T6" s="82">
        <f>IFERROR(S6/(O6+P6),"-")</f>
        <v>0.33333333333333</v>
      </c>
      <c r="U6" s="182">
        <f>IFERROR(J6/SUM(P6:P7),"-")</f>
        <v>2272.7272727273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13000</v>
      </c>
      <c r="AB6" s="85">
        <f>SUM(X6:X7)/SUM(J6:J7)</f>
        <v>1.1733333333333</v>
      </c>
      <c r="AC6" s="79"/>
      <c r="AD6" s="94">
        <v>1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125</v>
      </c>
      <c r="L7" s="81">
        <v>71</v>
      </c>
      <c r="M7" s="81">
        <v>75</v>
      </c>
      <c r="N7" s="91">
        <v>27</v>
      </c>
      <c r="O7" s="92">
        <v>0</v>
      </c>
      <c r="P7" s="93">
        <f>N7+O7</f>
        <v>27</v>
      </c>
      <c r="Q7" s="82">
        <f>IFERROR(P7/M7,"-")</f>
        <v>0.36</v>
      </c>
      <c r="R7" s="81">
        <v>2</v>
      </c>
      <c r="S7" s="81">
        <v>6</v>
      </c>
      <c r="T7" s="82">
        <f>IFERROR(S7/(O7+P7),"-")</f>
        <v>0.22222222222222</v>
      </c>
      <c r="U7" s="182"/>
      <c r="V7" s="84">
        <v>5</v>
      </c>
      <c r="W7" s="82">
        <f>IF(P7=0,"-",V7/P7)</f>
        <v>0.18518518518519</v>
      </c>
      <c r="X7" s="186">
        <v>88000</v>
      </c>
      <c r="Y7" s="187">
        <f>IFERROR(X7/P7,"-")</f>
        <v>3259.2592592593</v>
      </c>
      <c r="Z7" s="187">
        <f>IFERROR(X7/V7,"-")</f>
        <v>17600</v>
      </c>
      <c r="AA7" s="188"/>
      <c r="AB7" s="85"/>
      <c r="AC7" s="79"/>
      <c r="AD7" s="94">
        <v>1</v>
      </c>
      <c r="AE7" s="95">
        <f>IF(P7=0,"",IF(AD7=0,"",(AD7/P7)))</f>
        <v>0.037037037037037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0.074074074074074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0.074074074074074</v>
      </c>
      <c r="BG7" s="112">
        <v>1</v>
      </c>
      <c r="BH7" s="114">
        <f>IFERROR(BG7/BE7,"-")</f>
        <v>0.5</v>
      </c>
      <c r="BI7" s="115">
        <v>10000</v>
      </c>
      <c r="BJ7" s="116">
        <f>IFERROR(BI7/BE7,"-")</f>
        <v>5000</v>
      </c>
      <c r="BK7" s="117"/>
      <c r="BL7" s="117">
        <v>1</v>
      </c>
      <c r="BM7" s="117"/>
      <c r="BN7" s="119">
        <v>11</v>
      </c>
      <c r="BO7" s="120">
        <f>IF(P7=0,"",IF(BN7=0,"",(BN7/P7)))</f>
        <v>0.40740740740741</v>
      </c>
      <c r="BP7" s="121">
        <v>1</v>
      </c>
      <c r="BQ7" s="122">
        <f>IFERROR(BP7/BN7,"-")</f>
        <v>0.090909090909091</v>
      </c>
      <c r="BR7" s="123">
        <v>20000</v>
      </c>
      <c r="BS7" s="124">
        <f>IFERROR(BR7/BN7,"-")</f>
        <v>1818.1818181818</v>
      </c>
      <c r="BT7" s="125"/>
      <c r="BU7" s="125"/>
      <c r="BV7" s="125">
        <v>1</v>
      </c>
      <c r="BW7" s="126">
        <v>7</v>
      </c>
      <c r="BX7" s="127">
        <f>IF(P7=0,"",IF(BW7=0,"",(BW7/P7)))</f>
        <v>0.25925925925926</v>
      </c>
      <c r="BY7" s="128">
        <v>3</v>
      </c>
      <c r="BZ7" s="129">
        <f>IFERROR(BY7/BW7,"-")</f>
        <v>0.42857142857143</v>
      </c>
      <c r="CA7" s="130">
        <v>58000</v>
      </c>
      <c r="CB7" s="131">
        <f>IFERROR(CA7/BW7,"-")</f>
        <v>8285.7142857143</v>
      </c>
      <c r="CC7" s="132"/>
      <c r="CD7" s="132">
        <v>1</v>
      </c>
      <c r="CE7" s="132">
        <v>2</v>
      </c>
      <c r="CF7" s="133">
        <v>1</v>
      </c>
      <c r="CG7" s="134">
        <f>IF(P7=0,"",IF(CF7=0,"",(CF7/P7)))</f>
        <v>0.037037037037037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88000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0.04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125000</v>
      </c>
      <c r="K8" s="81">
        <v>15</v>
      </c>
      <c r="L8" s="81">
        <v>0</v>
      </c>
      <c r="M8" s="81">
        <v>54</v>
      </c>
      <c r="N8" s="91">
        <v>9</v>
      </c>
      <c r="O8" s="92">
        <v>0</v>
      </c>
      <c r="P8" s="93">
        <f>N8+O8</f>
        <v>9</v>
      </c>
      <c r="Q8" s="82">
        <f>IFERROR(P8/M8,"-")</f>
        <v>0.16666666666667</v>
      </c>
      <c r="R8" s="81">
        <v>0</v>
      </c>
      <c r="S8" s="81">
        <v>5</v>
      </c>
      <c r="T8" s="82">
        <f>IFERROR(S8/(O8+P8),"-")</f>
        <v>0.55555555555556</v>
      </c>
      <c r="U8" s="182">
        <f>IFERROR(J8/SUM(P8:P9),"-")</f>
        <v>6250</v>
      </c>
      <c r="V8" s="84">
        <v>1</v>
      </c>
      <c r="W8" s="82">
        <f>IF(P8=0,"-",V8/P8)</f>
        <v>0.11111111111111</v>
      </c>
      <c r="X8" s="186">
        <v>5000</v>
      </c>
      <c r="Y8" s="187">
        <f>IFERROR(X8/P8,"-")</f>
        <v>555.55555555556</v>
      </c>
      <c r="Z8" s="187">
        <f>IFERROR(X8/V8,"-")</f>
        <v>5000</v>
      </c>
      <c r="AA8" s="188">
        <f>SUM(X8:X9)-SUM(J8:J9)</f>
        <v>-120000</v>
      </c>
      <c r="AB8" s="85">
        <f>SUM(X8:X9)/SUM(J8:J9)</f>
        <v>0.04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0.11111111111111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0.33333333333333</v>
      </c>
      <c r="BP8" s="121">
        <v>1</v>
      </c>
      <c r="BQ8" s="122">
        <f>IFERROR(BP8/BN8,"-")</f>
        <v>0.33333333333333</v>
      </c>
      <c r="BR8" s="123">
        <v>5000</v>
      </c>
      <c r="BS8" s="124">
        <f>IFERROR(BR8/BN8,"-")</f>
        <v>1666.6666666667</v>
      </c>
      <c r="BT8" s="125">
        <v>1</v>
      </c>
      <c r="BU8" s="125"/>
      <c r="BV8" s="125"/>
      <c r="BW8" s="126">
        <v>1</v>
      </c>
      <c r="BX8" s="127">
        <f>IF(P8=0,"",IF(BW8=0,"",(BW8/P8)))</f>
        <v>0.11111111111111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0.11111111111111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69</v>
      </c>
      <c r="L9" s="81">
        <v>40</v>
      </c>
      <c r="M9" s="81">
        <v>42</v>
      </c>
      <c r="N9" s="91">
        <v>11</v>
      </c>
      <c r="O9" s="92">
        <v>0</v>
      </c>
      <c r="P9" s="93">
        <f>N9+O9</f>
        <v>11</v>
      </c>
      <c r="Q9" s="82">
        <f>IFERROR(P9/M9,"-")</f>
        <v>0.26190476190476</v>
      </c>
      <c r="R9" s="81">
        <v>0</v>
      </c>
      <c r="S9" s="81">
        <v>1</v>
      </c>
      <c r="T9" s="82">
        <f>IFERROR(S9/(O9+P9),"-")</f>
        <v>0.090909090909091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0.090909090909091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0.36363636363636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0.27272727272727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3</v>
      </c>
      <c r="CG9" s="134">
        <f>IF(P9=0,"",IF(CF9=0,"",(CF9/P9)))</f>
        <v>0.27272727272727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0.465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200000</v>
      </c>
      <c r="K12" s="41">
        <f>SUM(K6:K11)</f>
        <v>230</v>
      </c>
      <c r="L12" s="41">
        <f>SUM(L6:L11)</f>
        <v>111</v>
      </c>
      <c r="M12" s="41">
        <f>SUM(M6:M11)</f>
        <v>225</v>
      </c>
      <c r="N12" s="41">
        <f>SUM(N6:N11)</f>
        <v>53</v>
      </c>
      <c r="O12" s="41">
        <f>SUM(O6:O11)</f>
        <v>0</v>
      </c>
      <c r="P12" s="41">
        <f>SUM(P6:P11)</f>
        <v>53</v>
      </c>
      <c r="Q12" s="42">
        <f>IFERROR(P12/M12,"-")</f>
        <v>0.23555555555556</v>
      </c>
      <c r="R12" s="78">
        <f>SUM(R6:R11)</f>
        <v>2</v>
      </c>
      <c r="S12" s="78">
        <f>SUM(S6:S11)</f>
        <v>14</v>
      </c>
      <c r="T12" s="42">
        <f>IFERROR(R12/P12,"-")</f>
        <v>0.037735849056604</v>
      </c>
      <c r="U12" s="184">
        <f>IFERROR(J12/P12,"-")</f>
        <v>3773.5849056604</v>
      </c>
      <c r="V12" s="44">
        <f>SUM(V6:V11)</f>
        <v>6</v>
      </c>
      <c r="W12" s="42">
        <f>IFERROR(V12/P12,"-")</f>
        <v>0.11320754716981</v>
      </c>
      <c r="X12" s="190">
        <f>SUM(X6:X11)</f>
        <v>93000</v>
      </c>
      <c r="Y12" s="190">
        <f>IFERROR(X12/P12,"-")</f>
        <v>1754.7169811321</v>
      </c>
      <c r="Z12" s="190">
        <f>IFERROR(X12/V12,"-")</f>
        <v>15500</v>
      </c>
      <c r="AA12" s="190">
        <f>X12-J12</f>
        <v>-107000</v>
      </c>
      <c r="AB12" s="47">
        <f>X12/J12</f>
        <v>0.465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