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<sst xmlns="http://schemas.openxmlformats.org/spreadsheetml/2006/main" uniqueCount="81">
  <si>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</si>
  <si>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</si>
  <si>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</si>
  <si>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</si>
  <si>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</si>
  <si>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</si>
  <si>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</si>
  <si>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</si>
  <si>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</si>
  <si>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</si>
  <si>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</si>
  <si>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</si>
  <si>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</si>
  <si>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</si>
  <si>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</si>
  <si>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</si>
  <si>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</si>
  <si>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</si>
  <si>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</si>
  <si>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</si>
  <si>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</si>
  <si>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</si>
  <si>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</si>
  <si>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</si>
  <si>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</si>
  <si>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</si>
  <si>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</si>
  <si>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</si>
  <si>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</si>
  <si>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</si>
  <si>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</si>
  <si>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</si>
  <si>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</si>
  <si>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</si>
  <si>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</si>
  <si>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</si>
  <si>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</si>
  <si>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</si>
  <si>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</si>
  <si>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</si>
  <si>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</si>
  <si>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</si>
  <si>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</si>
  <si>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</si>
  <si>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</si>
  <si>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</si>
  <si>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</si>
  <si>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</si>
  <si>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</si>
  <si>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</si>
  <si>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</si>
  <si>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</si>
  <si>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</si>
  <si>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</si>
  <si>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</si>
  <si>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</si>
  <si>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</si>
  <si>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</si>
  <si>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</si>
  <si>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</si>
  <si>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</si>
  <si>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hv047</t>
  </si>
  <si>
    <t>徳間書店</t>
  </si>
  <si>
    <t>DVDパス_DVD袋裏4</t>
  </si>
  <si>
    <t>lp01</t>
  </si>
  <si>
    <t>アサヒ芸能.3W火</t>
  </si>
  <si>
    <t>DVD袋裏4C</t>
  </si>
  <si>
    <t>3月15日(火)</t>
  </si>
  <si>
    <t>hv048</t>
  </si>
  <si>
    <t>空電</t>
  </si>
  <si>
    <t>雑誌 TOTAL</t>
  </si>
  <si>
    <t>●DVD 広告</t>
  </si>
  <si>
    <t>vm073</t>
  </si>
  <si>
    <t>三和出版</t>
  </si>
  <si>
    <t>DVDパス_空電説明</t>
  </si>
  <si>
    <t>A4、CVS日版PB</t>
  </si>
  <si>
    <t>人妻日和</t>
  </si>
  <si>
    <t>DVD袋表4C</t>
  </si>
  <si>
    <t>3月31日(木)</t>
  </si>
  <si>
    <t>vm074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</si>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</sst>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75000</v>
      </c>
      <c r="E6" s="81">
        <v>101</v>
      </c>
      <c r="F6" s="81">
        <v>47</v>
      </c>
      <c r="G6" s="81">
        <v>144</v>
      </c>
      <c r="H6" s="91">
        <v>27</v>
      </c>
      <c r="I6" s="92">
        <v>1</v>
      </c>
      <c r="J6" s="145">
        <f>H6+I6</f>
        <v>28</v>
      </c>
      <c r="K6" s="82">
        <f>IFERROR(J6/G6,"-")</f>
        <v>0.19444444444444</v>
      </c>
      <c r="L6" s="81">
        <v>1</v>
      </c>
      <c r="M6" s="81">
        <v>8</v>
      </c>
      <c r="N6" s="82">
        <f>IFERROR(L6/J6,"-")</f>
        <v>0.035714285714286</v>
      </c>
      <c r="O6" s="83">
        <f>IFERROR(D6/J6,"-")</f>
        <v>2678.5714285714</v>
      </c>
      <c r="P6" s="84">
        <v>2</v>
      </c>
      <c r="Q6" s="82">
        <f>IFERROR(P6/J6,"-")</f>
        <v>0.071428571428571</v>
      </c>
      <c r="R6" s="200">
        <v>86000</v>
      </c>
      <c r="S6" s="201">
        <f>IFERROR(R6/J6,"-")</f>
        <v>3071.4285714286</v>
      </c>
      <c r="T6" s="201">
        <f>IFERROR(R6/P6,"-")</f>
        <v>43000</v>
      </c>
      <c r="U6" s="195">
        <f>IFERROR(R6-D6,"-")</f>
        <v>11000</v>
      </c>
      <c r="V6" s="85">
        <f>R6/D6</f>
        <v>1.1466666666667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666</v>
      </c>
      <c r="F7" s="81">
        <v>355</v>
      </c>
      <c r="G7" s="81">
        <v>911</v>
      </c>
      <c r="H7" s="91">
        <v>239</v>
      </c>
      <c r="I7" s="92">
        <v>2</v>
      </c>
      <c r="J7" s="145">
        <f>H7+I7</f>
        <v>241</v>
      </c>
      <c r="K7" s="82">
        <f>IFERROR(J7/G7,"-")</f>
        <v>0.26454445664105</v>
      </c>
      <c r="L7" s="81">
        <v>7</v>
      </c>
      <c r="M7" s="81">
        <v>33</v>
      </c>
      <c r="N7" s="82">
        <f>IFERROR(L7/J7,"-")</f>
        <v>0.029045643153527</v>
      </c>
      <c r="O7" s="83">
        <f>IFERROR(D7/J7,"-")</f>
        <v>518.67219917012</v>
      </c>
      <c r="P7" s="84">
        <v>6</v>
      </c>
      <c r="Q7" s="82">
        <f>IFERROR(P7/J7,"-")</f>
        <v>0.024896265560166</v>
      </c>
      <c r="R7" s="200">
        <v>417000</v>
      </c>
      <c r="S7" s="201">
        <f>IFERROR(R7/J7,"-")</f>
        <v>1730.2904564315</v>
      </c>
      <c r="T7" s="201">
        <f>IFERROR(R7/P7,"-")</f>
        <v>69500</v>
      </c>
      <c r="U7" s="195">
        <f>IFERROR(R7-D7,"-")</f>
        <v>292000</v>
      </c>
      <c r="V7" s="85">
        <f>R7/D7</f>
        <v>3.336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200000</v>
      </c>
      <c r="E10" s="41">
        <f>SUM(E6:E8)</f>
        <v>767</v>
      </c>
      <c r="F10" s="41">
        <f>SUM(F6:F8)</f>
        <v>402</v>
      </c>
      <c r="G10" s="41">
        <f>SUM(G6:G8)</f>
        <v>1055</v>
      </c>
      <c r="H10" s="41">
        <f>SUM(H6:H8)</f>
        <v>266</v>
      </c>
      <c r="I10" s="41">
        <f>SUM(I6:I8)</f>
        <v>3</v>
      </c>
      <c r="J10" s="41">
        <f>SUM(J6:J8)</f>
        <v>269</v>
      </c>
      <c r="K10" s="42">
        <f>IFERROR(J10/G10,"-")</f>
        <v>0.25497630331754</v>
      </c>
      <c r="L10" s="78">
        <f>SUM(L6:L8)</f>
        <v>8</v>
      </c>
      <c r="M10" s="78">
        <f>SUM(M6:M8)</f>
        <v>41</v>
      </c>
      <c r="N10" s="42">
        <f>IFERROR(L10/J10,"-")</f>
        <v>0.029739776951673</v>
      </c>
      <c r="O10" s="43">
        <f>IFERROR(D10/J10,"-")</f>
        <v>743.49442379182</v>
      </c>
      <c r="P10" s="44">
        <f>SUM(P6:P8)</f>
        <v>8</v>
      </c>
      <c r="Q10" s="42">
        <f>IFERROR(P10/J10,"-")</f>
        <v>0.029739776951673</v>
      </c>
      <c r="R10" s="45">
        <f>SUM(R6:R8)</f>
        <v>503000</v>
      </c>
      <c r="S10" s="45">
        <f>IFERROR(R10/J10,"-")</f>
        <v>1869.8884758364</v>
      </c>
      <c r="T10" s="45">
        <f>IFERROR(R10/P10,"-")</f>
        <v>62875</v>
      </c>
      <c r="U10" s="46">
        <f>SUM(U6:U8)</f>
        <v>303000</v>
      </c>
      <c r="V10" s="47">
        <f>IFERROR(R10/D10,"-")</f>
        <v>2.515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1.1466666666667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24</v>
      </c>
      <c r="L6" s="81">
        <v>0</v>
      </c>
      <c r="M6" s="81">
        <v>78</v>
      </c>
      <c r="N6" s="91">
        <v>10</v>
      </c>
      <c r="O6" s="92">
        <v>1</v>
      </c>
      <c r="P6" s="93">
        <f>N6+O6</f>
        <v>11</v>
      </c>
      <c r="Q6" s="82">
        <f>IFERROR(P6/M6,"-")</f>
        <v>0.14102564102564</v>
      </c>
      <c r="R6" s="81">
        <v>0</v>
      </c>
      <c r="S6" s="81">
        <v>6</v>
      </c>
      <c r="T6" s="82">
        <f>IFERROR(S6/(O6+P6),"-")</f>
        <v>0.5</v>
      </c>
      <c r="U6" s="182">
        <f>IFERROR(J6/SUM(P6:P7),"-")</f>
        <v>2678.5714285714</v>
      </c>
      <c r="V6" s="84">
        <v>2</v>
      </c>
      <c r="W6" s="82">
        <f>IF(P6=0,"-",V6/P6)</f>
        <v>0.18181818181818</v>
      </c>
      <c r="X6" s="186">
        <v>77000</v>
      </c>
      <c r="Y6" s="187">
        <f>IFERROR(X6/P6,"-")</f>
        <v>7000</v>
      </c>
      <c r="Z6" s="187">
        <f>IFERROR(X6/V6,"-")</f>
        <v>38500</v>
      </c>
      <c r="AA6" s="188">
        <f>SUM(X6:X7)-SUM(J6:J7)</f>
        <v>11000</v>
      </c>
      <c r="AB6" s="85">
        <f>SUM(X6:X7)/SUM(J6:J7)</f>
        <v>1.1466666666667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0.18181818181818</v>
      </c>
      <c r="AO6" s="100">
        <v>1</v>
      </c>
      <c r="AP6" s="102">
        <f>IFERROR(AP6/AM6,"-")</f>
        <v>0</v>
      </c>
      <c r="AQ6" s="103">
        <v>12000</v>
      </c>
      <c r="AR6" s="104">
        <f>IFERROR(AQ6/AM6,"-")</f>
        <v>6000</v>
      </c>
      <c r="AS6" s="105"/>
      <c r="AT6" s="105"/>
      <c r="AU6" s="105">
        <v>1</v>
      </c>
      <c r="AV6" s="106">
        <v>4</v>
      </c>
      <c r="AW6" s="107">
        <f>IF(P6=0,"",IF(AV6=0,"",(AV6/P6)))</f>
        <v>0.36363636363636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0.18181818181818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0.090909090909091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2</v>
      </c>
      <c r="CG6" s="134">
        <f>IF(P6=0,"",IF(CF6=0,"",(CF6/P6)))</f>
        <v>0.18181818181818</v>
      </c>
      <c r="CH6" s="135">
        <v>1</v>
      </c>
      <c r="CI6" s="136">
        <f>IFERROR(CH6/CF6,"-")</f>
        <v>0.5</v>
      </c>
      <c r="CJ6" s="137">
        <v>65000</v>
      </c>
      <c r="CK6" s="138">
        <f>IFERROR(CJ6/CF6,"-")</f>
        <v>32500</v>
      </c>
      <c r="CL6" s="139"/>
      <c r="CM6" s="139"/>
      <c r="CN6" s="139">
        <v>1</v>
      </c>
      <c r="CO6" s="140">
        <v>2</v>
      </c>
      <c r="CP6" s="141">
        <v>77000</v>
      </c>
      <c r="CQ6" s="141">
        <v>65000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77</v>
      </c>
      <c r="L7" s="81">
        <v>47</v>
      </c>
      <c r="M7" s="81">
        <v>66</v>
      </c>
      <c r="N7" s="91">
        <v>17</v>
      </c>
      <c r="O7" s="92">
        <v>0</v>
      </c>
      <c r="P7" s="93">
        <f>N7+O7</f>
        <v>17</v>
      </c>
      <c r="Q7" s="82">
        <f>IFERROR(P7/M7,"-")</f>
        <v>0.25757575757576</v>
      </c>
      <c r="R7" s="81">
        <v>1</v>
      </c>
      <c r="S7" s="81">
        <v>2</v>
      </c>
      <c r="T7" s="82">
        <f>IFERROR(S7/(O7+P7),"-")</f>
        <v>0.11764705882353</v>
      </c>
      <c r="U7" s="182"/>
      <c r="V7" s="84">
        <v>0</v>
      </c>
      <c r="W7" s="82">
        <f>IF(P7=0,"-",V7/P7)</f>
        <v>0</v>
      </c>
      <c r="X7" s="186">
        <v>9000</v>
      </c>
      <c r="Y7" s="187">
        <f>IFERROR(X7/P7,"-")</f>
        <v>529.41176470588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0.058823529411765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0.11764705882353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0.23529411764706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0.23529411764706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0.17647058823529</v>
      </c>
      <c r="BY7" s="128">
        <v>1</v>
      </c>
      <c r="BZ7" s="129">
        <f>IFERROR(BY7/BW7,"-")</f>
        <v>0.33333333333333</v>
      </c>
      <c r="CA7" s="130">
        <v>9000</v>
      </c>
      <c r="CB7" s="131">
        <f>IFERROR(CA7/BW7,"-")</f>
        <v>3000</v>
      </c>
      <c r="CC7" s="132"/>
      <c r="CD7" s="132"/>
      <c r="CE7" s="132">
        <v>1</v>
      </c>
      <c r="CF7" s="133">
        <v>3</v>
      </c>
      <c r="CG7" s="134">
        <f>IF(P7=0,"",IF(CF7=0,"",(CF7/P7)))</f>
        <v>0.17647058823529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9000</v>
      </c>
      <c r="CQ7" s="141">
        <v>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1.1466666666667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75000</v>
      </c>
      <c r="K10" s="41">
        <f>SUM(K6:K9)</f>
        <v>101</v>
      </c>
      <c r="L10" s="41">
        <f>SUM(L6:L9)</f>
        <v>47</v>
      </c>
      <c r="M10" s="41">
        <f>SUM(M6:M9)</f>
        <v>144</v>
      </c>
      <c r="N10" s="41">
        <f>SUM(N6:N9)</f>
        <v>27</v>
      </c>
      <c r="O10" s="41">
        <f>SUM(O6:O9)</f>
        <v>1</v>
      </c>
      <c r="P10" s="41">
        <f>SUM(P6:P9)</f>
        <v>28</v>
      </c>
      <c r="Q10" s="42">
        <f>IFERROR(P10/M10,"-")</f>
        <v>0.19444444444444</v>
      </c>
      <c r="R10" s="78">
        <f>SUM(R6:R9)</f>
        <v>1</v>
      </c>
      <c r="S10" s="78">
        <f>SUM(S6:S9)</f>
        <v>8</v>
      </c>
      <c r="T10" s="42">
        <f>IFERROR(R10/P10,"-")</f>
        <v>0.035714285714286</v>
      </c>
      <c r="U10" s="184">
        <f>IFERROR(J10/P10,"-")</f>
        <v>2678.5714285714</v>
      </c>
      <c r="V10" s="44">
        <f>SUM(V6:V9)</f>
        <v>2</v>
      </c>
      <c r="W10" s="42">
        <f>IFERROR(V10/P10,"-")</f>
        <v>0.071428571428571</v>
      </c>
      <c r="X10" s="190">
        <f>SUM(X6:X9)</f>
        <v>86000</v>
      </c>
      <c r="Y10" s="190">
        <f>IFERROR(X10/P10,"-")</f>
        <v>3071.4285714286</v>
      </c>
      <c r="Z10" s="190">
        <f>IFERROR(X10/V10,"-")</f>
        <v>43000</v>
      </c>
      <c r="AA10" s="190">
        <f>X10-J10</f>
        <v>11000</v>
      </c>
      <c r="AB10" s="47">
        <f>X10/J10</f>
        <v>1.1466666666667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3.336</v>
      </c>
      <c r="B6" s="203" t="s">
        <v>72</v>
      </c>
      <c r="C6" s="203" t="s">
        <v>73</v>
      </c>
      <c r="D6" s="203" t="s">
        <v>74</v>
      </c>
      <c r="E6" s="203" t="s">
        <v>75</v>
      </c>
      <c r="F6" s="203" t="s">
        <v>64</v>
      </c>
      <c r="G6" s="203" t="s">
        <v>76</v>
      </c>
      <c r="H6" s="90" t="s">
        <v>77</v>
      </c>
      <c r="I6" s="90" t="s">
        <v>78</v>
      </c>
      <c r="J6" s="188">
        <v>125000</v>
      </c>
      <c r="K6" s="81">
        <v>142</v>
      </c>
      <c r="L6" s="81">
        <v>0</v>
      </c>
      <c r="M6" s="81">
        <v>518</v>
      </c>
      <c r="N6" s="91">
        <v>62</v>
      </c>
      <c r="O6" s="92">
        <v>0</v>
      </c>
      <c r="P6" s="93">
        <f>N6+O6</f>
        <v>62</v>
      </c>
      <c r="Q6" s="82">
        <f>IFERROR(P6/M6,"-")</f>
        <v>0.11969111969112</v>
      </c>
      <c r="R6" s="81">
        <v>4</v>
      </c>
      <c r="S6" s="81">
        <v>13</v>
      </c>
      <c r="T6" s="82">
        <f>IFERROR(S6/(O6+P6),"-")</f>
        <v>0.20967741935484</v>
      </c>
      <c r="U6" s="182">
        <f>IFERROR(J6/SUM(P6:P7),"-")</f>
        <v>518.67219917012</v>
      </c>
      <c r="V6" s="84">
        <v>2</v>
      </c>
      <c r="W6" s="82">
        <f>IF(P6=0,"-",V6/P6)</f>
        <v>0.032258064516129</v>
      </c>
      <c r="X6" s="186">
        <v>177000</v>
      </c>
      <c r="Y6" s="187">
        <f>IFERROR(X6/P6,"-")</f>
        <v>2854.8387096774</v>
      </c>
      <c r="Z6" s="187">
        <f>IFERROR(X6/V6,"-")</f>
        <v>88500</v>
      </c>
      <c r="AA6" s="188">
        <f>SUM(X6:X7)-SUM(J6:J7)</f>
        <v>292000</v>
      </c>
      <c r="AB6" s="85">
        <f>SUM(X6:X7)/SUM(J6:J7)</f>
        <v>3.336</v>
      </c>
      <c r="AC6" s="79"/>
      <c r="AD6" s="94">
        <v>3</v>
      </c>
      <c r="AE6" s="95">
        <f>IF(P6=0,"",IF(AD6=0,"",(AD6/P6)))</f>
        <v>0.048387096774194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3</v>
      </c>
      <c r="AN6" s="101">
        <f>IF(P6=0,"",IF(AM6=0,"",(AM6/P6)))</f>
        <v>0.048387096774194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20</v>
      </c>
      <c r="AW6" s="107">
        <f>IF(P6=0,"",IF(AV6=0,"",(AV6/P6)))</f>
        <v>0.32258064516129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7</v>
      </c>
      <c r="BF6" s="113">
        <f>IF(P6=0,"",IF(BE6=0,"",(BE6/P6)))</f>
        <v>0.11290322580645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16</v>
      </c>
      <c r="BO6" s="120">
        <f>IF(P6=0,"",IF(BN6=0,"",(BN6/P6)))</f>
        <v>0.25806451612903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9</v>
      </c>
      <c r="BX6" s="127">
        <f>IF(P6=0,"",IF(BW6=0,"",(BW6/P6)))</f>
        <v>0.14516129032258</v>
      </c>
      <c r="BY6" s="128">
        <v>2</v>
      </c>
      <c r="BZ6" s="129">
        <f>IFERROR(BY6/BW6,"-")</f>
        <v>0.22222222222222</v>
      </c>
      <c r="CA6" s="130">
        <v>177000</v>
      </c>
      <c r="CB6" s="131">
        <f>IFERROR(CA6/BW6,"-")</f>
        <v>19666.666666667</v>
      </c>
      <c r="CC6" s="132">
        <v>1</v>
      </c>
      <c r="CD6" s="132"/>
      <c r="CE6" s="132">
        <v>1</v>
      </c>
      <c r="CF6" s="133">
        <v>4</v>
      </c>
      <c r="CG6" s="134">
        <f>IF(P6=0,"",IF(CF6=0,"",(CF6/P6)))</f>
        <v>0.064516129032258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177000</v>
      </c>
      <c r="CQ6" s="141">
        <v>174000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79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524</v>
      </c>
      <c r="L7" s="81">
        <v>355</v>
      </c>
      <c r="M7" s="81">
        <v>393</v>
      </c>
      <c r="N7" s="91">
        <v>177</v>
      </c>
      <c r="O7" s="92">
        <v>2</v>
      </c>
      <c r="P7" s="93">
        <f>N7+O7</f>
        <v>179</v>
      </c>
      <c r="Q7" s="82">
        <f>IFERROR(P7/M7,"-")</f>
        <v>0.45547073791349</v>
      </c>
      <c r="R7" s="81">
        <v>3</v>
      </c>
      <c r="S7" s="81">
        <v>20</v>
      </c>
      <c r="T7" s="82">
        <f>IFERROR(S7/(O7+P7),"-")</f>
        <v>0.11049723756906</v>
      </c>
      <c r="U7" s="182"/>
      <c r="V7" s="84">
        <v>4</v>
      </c>
      <c r="W7" s="82">
        <f>IF(P7=0,"-",V7/P7)</f>
        <v>0.022346368715084</v>
      </c>
      <c r="X7" s="186">
        <v>240000</v>
      </c>
      <c r="Y7" s="187">
        <f>IFERROR(X7/P7,"-")</f>
        <v>1340.782122905</v>
      </c>
      <c r="Z7" s="187">
        <f>IFERROR(X7/V7,"-")</f>
        <v>60000</v>
      </c>
      <c r="AA7" s="188"/>
      <c r="AB7" s="85"/>
      <c r="AC7" s="79"/>
      <c r="AD7" s="94">
        <v>1</v>
      </c>
      <c r="AE7" s="95">
        <f>IF(P7=0,"",IF(AD7=0,"",(AD7/P7)))</f>
        <v>0.0055865921787709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12</v>
      </c>
      <c r="AN7" s="101">
        <f>IF(P7=0,"",IF(AM7=0,"",(AM7/P7)))</f>
        <v>0.067039106145251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18</v>
      </c>
      <c r="AW7" s="107">
        <f>IF(P7=0,"",IF(AV7=0,"",(AV7/P7)))</f>
        <v>0.10055865921788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34</v>
      </c>
      <c r="BF7" s="113">
        <f>IF(P7=0,"",IF(BE7=0,"",(BE7/P7)))</f>
        <v>0.18994413407821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65</v>
      </c>
      <c r="BO7" s="120">
        <f>IF(P7=0,"",IF(BN7=0,"",(BN7/P7)))</f>
        <v>0.36312849162011</v>
      </c>
      <c r="BP7" s="121">
        <v>2</v>
      </c>
      <c r="BQ7" s="122">
        <f>IFERROR(BP7/BN7,"-")</f>
        <v>0.030769230769231</v>
      </c>
      <c r="BR7" s="123">
        <v>20000</v>
      </c>
      <c r="BS7" s="124">
        <f>IFERROR(BR7/BN7,"-")</f>
        <v>307.69230769231</v>
      </c>
      <c r="BT7" s="125">
        <v>1</v>
      </c>
      <c r="BU7" s="125"/>
      <c r="BV7" s="125">
        <v>1</v>
      </c>
      <c r="BW7" s="126">
        <v>39</v>
      </c>
      <c r="BX7" s="127">
        <f>IF(P7=0,"",IF(BW7=0,"",(BW7/P7)))</f>
        <v>0.21787709497207</v>
      </c>
      <c r="BY7" s="128">
        <v>1</v>
      </c>
      <c r="BZ7" s="129">
        <f>IFERROR(BY7/BW7,"-")</f>
        <v>0.025641025641026</v>
      </c>
      <c r="CA7" s="130">
        <v>35000</v>
      </c>
      <c r="CB7" s="131">
        <f>IFERROR(CA7/BW7,"-")</f>
        <v>897.4358974359</v>
      </c>
      <c r="CC7" s="132"/>
      <c r="CD7" s="132"/>
      <c r="CE7" s="132">
        <v>1</v>
      </c>
      <c r="CF7" s="133">
        <v>10</v>
      </c>
      <c r="CG7" s="134">
        <f>IF(P7=0,"",IF(CF7=0,"",(CF7/P7)))</f>
        <v>0.055865921787709</v>
      </c>
      <c r="CH7" s="135">
        <v>1</v>
      </c>
      <c r="CI7" s="136">
        <f>IFERROR(CH7/CF7,"-")</f>
        <v>0.1</v>
      </c>
      <c r="CJ7" s="137">
        <v>185000</v>
      </c>
      <c r="CK7" s="138">
        <f>IFERROR(CJ7/CF7,"-")</f>
        <v>18500</v>
      </c>
      <c r="CL7" s="139"/>
      <c r="CM7" s="139"/>
      <c r="CN7" s="139">
        <v>1</v>
      </c>
      <c r="CO7" s="140">
        <v>4</v>
      </c>
      <c r="CP7" s="141">
        <v>240000</v>
      </c>
      <c r="CQ7" s="141">
        <v>185000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3.336</v>
      </c>
      <c r="B10" s="39"/>
      <c r="C10" s="39"/>
      <c r="D10" s="39"/>
      <c r="E10" s="39"/>
      <c r="F10" s="39"/>
      <c r="G10" s="40" t="s">
        <v>80</v>
      </c>
      <c r="H10" s="40"/>
      <c r="I10" s="40"/>
      <c r="J10" s="190">
        <f>SUM(J6:J9)</f>
        <v>125000</v>
      </c>
      <c r="K10" s="41">
        <f>SUM(K6:K9)</f>
        <v>666</v>
      </c>
      <c r="L10" s="41">
        <f>SUM(L6:L9)</f>
        <v>355</v>
      </c>
      <c r="M10" s="41">
        <f>SUM(M6:M9)</f>
        <v>911</v>
      </c>
      <c r="N10" s="41">
        <f>SUM(N6:N9)</f>
        <v>239</v>
      </c>
      <c r="O10" s="41">
        <f>SUM(O6:O9)</f>
        <v>2</v>
      </c>
      <c r="P10" s="41">
        <f>SUM(P6:P9)</f>
        <v>241</v>
      </c>
      <c r="Q10" s="42">
        <f>IFERROR(P10/M10,"-")</f>
        <v>0.26454445664105</v>
      </c>
      <c r="R10" s="78">
        <f>SUM(R6:R9)</f>
        <v>7</v>
      </c>
      <c r="S10" s="78">
        <f>SUM(S6:S9)</f>
        <v>33</v>
      </c>
      <c r="T10" s="42">
        <f>IFERROR(R10/P10,"-")</f>
        <v>0.029045643153527</v>
      </c>
      <c r="U10" s="184">
        <f>IFERROR(J10/P10,"-")</f>
        <v>518.67219917012</v>
      </c>
      <c r="V10" s="44">
        <f>SUM(V6:V9)</f>
        <v>6</v>
      </c>
      <c r="W10" s="42">
        <f>IFERROR(V10/P10,"-")</f>
        <v>0.024896265560166</v>
      </c>
      <c r="X10" s="190">
        <f>SUM(X6:X9)</f>
        <v>417000</v>
      </c>
      <c r="Y10" s="190">
        <f>IFERROR(X10/P10,"-")</f>
        <v>1730.2904564315</v>
      </c>
      <c r="Z10" s="190">
        <f>IFERROR(X10/V10,"-")</f>
        <v>69500</v>
      </c>
      <c r="AA10" s="190">
        <f>X10-J10</f>
        <v>292000</v>
      </c>
      <c r="AB10" s="47">
        <f>X10/J10</f>
        <v>3.336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