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<sst xmlns="http://schemas.openxmlformats.org/spreadsheetml/2006/main" uniqueCount="75">
  <si>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</si>
  <si>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</si>
  <si>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</si>
  <si>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</si>
  <si>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</si>
  <si>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</si>
  <si>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</si>
  <si>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</si>
  <si>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</si>
  <si>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</si>
  <si>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</si>
  <si>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</si>
  <si>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</si>
  <si>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</si>
  <si>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</si>
  <si>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</si>
  <si>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</si>
  <si>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</si>
  <si>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</si>
  <si>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</si>
  <si>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</si>
  <si>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</si>
  <si>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</si>
  <si>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</si>
  <si>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</si>
  <si>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</si>
  <si>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</si>
  <si>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</si>
  <si>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</si>
  <si>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</si>
  <si>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</si>
  <si>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</si>
  <si>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</si>
  <si>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</si>
  <si>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</si>
  <si>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</si>
  <si>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</si>
  <si>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</si>
  <si>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</si>
  <si>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</si>
  <si>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</si>
  <si>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</si>
  <si>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</si>
  <si>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</si>
  <si>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</si>
  <si>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</si>
  <si>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</si>
  <si>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</si>
  <si>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</si>
  <si>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</si>
  <si>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</si>
  <si>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</si>
  <si>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</si>
  <si>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</si>
  <si>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</si>
  <si>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</si>
  <si>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</si>
  <si>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</si>
  <si>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</si>
  <si>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</si>
  <si>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hv023</t>
  </si>
  <si>
    <t>コアマガジン</t>
  </si>
  <si>
    <t>5P元祖（並木塔子さん）</t>
  </si>
  <si>
    <t>lp01</t>
  </si>
  <si>
    <t>実話BUNKA超タブー</t>
  </si>
  <si>
    <t>1C5P</t>
  </si>
  <si>
    <t>6月02日(水)</t>
  </si>
  <si>
    <t>hv024</t>
  </si>
  <si>
    <t>空電</t>
  </si>
  <si>
    <t>hv025</t>
  </si>
  <si>
    <t>大洋図書</t>
  </si>
  <si>
    <t>実話ナックルズ ウルトラ</t>
  </si>
  <si>
    <t>6月14日(月)</t>
  </si>
  <si>
    <t>hv026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</si>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</sst>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140000</v>
      </c>
      <c r="E6" s="81">
        <v>124</v>
      </c>
      <c r="F6" s="81">
        <v>65</v>
      </c>
      <c r="G6" s="81">
        <v>115</v>
      </c>
      <c r="H6" s="91">
        <v>29</v>
      </c>
      <c r="I6" s="92">
        <v>0</v>
      </c>
      <c r="J6" s="145">
        <f>H6+I6</f>
        <v>29</v>
      </c>
      <c r="K6" s="82">
        <f>IFERROR(J6/G6,"-")</f>
        <v>0.25217391304348</v>
      </c>
      <c r="L6" s="81">
        <v>1</v>
      </c>
      <c r="M6" s="81">
        <v>3</v>
      </c>
      <c r="N6" s="82">
        <f>IFERROR(L6/J6,"-")</f>
        <v>0.03448275862069</v>
      </c>
      <c r="O6" s="83">
        <f>IFERROR(D6/J6,"-")</f>
        <v>4827.5862068966</v>
      </c>
      <c r="P6" s="84">
        <v>2</v>
      </c>
      <c r="Q6" s="82">
        <f>IFERROR(P6/J6,"-")</f>
        <v>0.068965517241379</v>
      </c>
      <c r="R6" s="200">
        <v>131000</v>
      </c>
      <c r="S6" s="201">
        <f>IFERROR(R6/J6,"-")</f>
        <v>4517.2413793103</v>
      </c>
      <c r="T6" s="201">
        <f>IFERROR(R6/P6,"-")</f>
        <v>65500</v>
      </c>
      <c r="U6" s="195">
        <f>IFERROR(R6-D6,"-")</f>
        <v>-9000</v>
      </c>
      <c r="V6" s="85">
        <f>R6/D6</f>
        <v>0.93571428571429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140000</v>
      </c>
      <c r="E9" s="41">
        <f>SUM(E6:E7)</f>
        <v>124</v>
      </c>
      <c r="F9" s="41">
        <f>SUM(F6:F7)</f>
        <v>65</v>
      </c>
      <c r="G9" s="41">
        <f>SUM(G6:G7)</f>
        <v>115</v>
      </c>
      <c r="H9" s="41">
        <f>SUM(H6:H7)</f>
        <v>29</v>
      </c>
      <c r="I9" s="41">
        <f>SUM(I6:I7)</f>
        <v>0</v>
      </c>
      <c r="J9" s="41">
        <f>SUM(J6:J7)</f>
        <v>29</v>
      </c>
      <c r="K9" s="42">
        <f>IFERROR(J9/G9,"-")</f>
        <v>0.25217391304348</v>
      </c>
      <c r="L9" s="78">
        <f>SUM(L6:L7)</f>
        <v>1</v>
      </c>
      <c r="M9" s="78">
        <f>SUM(M6:M7)</f>
        <v>3</v>
      </c>
      <c r="N9" s="42">
        <f>IFERROR(L9/J9,"-")</f>
        <v>0.03448275862069</v>
      </c>
      <c r="O9" s="43">
        <f>IFERROR(D9/J9,"-")</f>
        <v>4827.5862068966</v>
      </c>
      <c r="P9" s="44">
        <f>SUM(P6:P7)</f>
        <v>2</v>
      </c>
      <c r="Q9" s="42">
        <f>IFERROR(P9/J9,"-")</f>
        <v>0.068965517241379</v>
      </c>
      <c r="R9" s="45">
        <f>SUM(R6:R7)</f>
        <v>131000</v>
      </c>
      <c r="S9" s="45">
        <f>IFERROR(R9/J9,"-")</f>
        <v>4517.2413793103</v>
      </c>
      <c r="T9" s="45">
        <f>IFERROR(R9/P9,"-")</f>
        <v>65500</v>
      </c>
      <c r="U9" s="46">
        <f>SUM(U6:U7)</f>
        <v>-9000</v>
      </c>
      <c r="V9" s="47">
        <f>IFERROR(R9/D9,"-")</f>
        <v>0.93571428571429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1.9230769230769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65000</v>
      </c>
      <c r="K6" s="81">
        <v>8</v>
      </c>
      <c r="L6" s="81">
        <v>0</v>
      </c>
      <c r="M6" s="81">
        <v>20</v>
      </c>
      <c r="N6" s="91">
        <v>3</v>
      </c>
      <c r="O6" s="92">
        <v>0</v>
      </c>
      <c r="P6" s="93">
        <f>N6+O6</f>
        <v>3</v>
      </c>
      <c r="Q6" s="82">
        <f>IFERROR(P6/M6,"-")</f>
        <v>0.15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5909.0909090909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60000</v>
      </c>
      <c r="AB6" s="85">
        <f>SUM(X6:X7)/SUM(J6:J7)</f>
        <v>1.9230769230769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19</v>
      </c>
      <c r="L7" s="81">
        <v>14</v>
      </c>
      <c r="M7" s="81">
        <v>12</v>
      </c>
      <c r="N7" s="91">
        <v>8</v>
      </c>
      <c r="O7" s="92">
        <v>0</v>
      </c>
      <c r="P7" s="93">
        <f>N7+O7</f>
        <v>8</v>
      </c>
      <c r="Q7" s="82">
        <f>IFERROR(P7/M7,"-")</f>
        <v>0.66666666666667</v>
      </c>
      <c r="R7" s="81">
        <v>0</v>
      </c>
      <c r="S7" s="81">
        <v>2</v>
      </c>
      <c r="T7" s="82">
        <f>IFERROR(S7/(O7+P7),"-")</f>
        <v>0.25</v>
      </c>
      <c r="U7" s="182"/>
      <c r="V7" s="84">
        <v>1</v>
      </c>
      <c r="W7" s="82">
        <f>IF(P7=0,"-",V7/P7)</f>
        <v>0.125</v>
      </c>
      <c r="X7" s="186">
        <v>125000</v>
      </c>
      <c r="Y7" s="187">
        <f>IFERROR(X7/P7,"-")</f>
        <v>15625</v>
      </c>
      <c r="Z7" s="187">
        <f>IFERROR(X7/V7,"-")</f>
        <v>125000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0.25</v>
      </c>
      <c r="BP7" s="121">
        <v>1</v>
      </c>
      <c r="BQ7" s="122">
        <f>IFERROR(BP7/BN7,"-")</f>
        <v>0.5</v>
      </c>
      <c r="BR7" s="123">
        <v>125000</v>
      </c>
      <c r="BS7" s="124">
        <f>IFERROR(BR7/BN7,"-")</f>
        <v>62500</v>
      </c>
      <c r="BT7" s="125"/>
      <c r="BU7" s="125"/>
      <c r="BV7" s="125">
        <v>1</v>
      </c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125000</v>
      </c>
      <c r="CQ7" s="141">
        <v>125000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0.08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75000</v>
      </c>
      <c r="K8" s="81">
        <v>10</v>
      </c>
      <c r="L8" s="81">
        <v>0</v>
      </c>
      <c r="M8" s="81">
        <v>45</v>
      </c>
      <c r="N8" s="91">
        <v>6</v>
      </c>
      <c r="O8" s="92">
        <v>0</v>
      </c>
      <c r="P8" s="93">
        <f>N8+O8</f>
        <v>6</v>
      </c>
      <c r="Q8" s="82">
        <f>IFERROR(P8/M8,"-")</f>
        <v>0.13333333333333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4166.6666666667</v>
      </c>
      <c r="V8" s="84">
        <v>1</v>
      </c>
      <c r="W8" s="82">
        <f>IF(P8=0,"-",V8/P8)</f>
        <v>0.16666666666667</v>
      </c>
      <c r="X8" s="186">
        <v>6000</v>
      </c>
      <c r="Y8" s="187">
        <f>IFERROR(X8/P8,"-")</f>
        <v>1000</v>
      </c>
      <c r="Z8" s="187">
        <f>IFERROR(X8/V8,"-")</f>
        <v>6000</v>
      </c>
      <c r="AA8" s="188">
        <f>SUM(X8:X9)-SUM(J8:J9)</f>
        <v>-69000</v>
      </c>
      <c r="AB8" s="85">
        <f>SUM(X8:X9)/SUM(J8:J9)</f>
        <v>0.08</v>
      </c>
      <c r="AC8" s="79"/>
      <c r="AD8" s="94">
        <v>1</v>
      </c>
      <c r="AE8" s="95">
        <f>IF(P8=0,"",IF(AD8=0,"",(AD8/P8)))</f>
        <v>0.16666666666667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>
        <v>1</v>
      </c>
      <c r="BH8" s="114">
        <f>IFERROR(BG8/BE8,"-")</f>
        <v>0.5</v>
      </c>
      <c r="BI8" s="115">
        <v>6000</v>
      </c>
      <c r="BJ8" s="116">
        <f>IFERROR(BI8/BE8,"-")</f>
        <v>3000</v>
      </c>
      <c r="BK8" s="117"/>
      <c r="BL8" s="117">
        <v>1</v>
      </c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87</v>
      </c>
      <c r="L9" s="81">
        <v>51</v>
      </c>
      <c r="M9" s="81">
        <v>38</v>
      </c>
      <c r="N9" s="91">
        <v>12</v>
      </c>
      <c r="O9" s="92">
        <v>0</v>
      </c>
      <c r="P9" s="93">
        <f>N9+O9</f>
        <v>12</v>
      </c>
      <c r="Q9" s="82">
        <f>IFERROR(P9/M9,"-")</f>
        <v>0.31578947368421</v>
      </c>
      <c r="R9" s="81">
        <v>0</v>
      </c>
      <c r="S9" s="81">
        <v>1</v>
      </c>
      <c r="T9" s="82">
        <f>IFERROR(S9/(O9+P9),"-")</f>
        <v>0.083333333333333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0.083333333333333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0.41666666666667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0.93571428571429</v>
      </c>
      <c r="B12" s="39"/>
      <c r="C12" s="39"/>
      <c r="D12" s="39"/>
      <c r="E12" s="39"/>
      <c r="F12" s="39"/>
      <c r="G12" s="40" t="s">
        <v>74</v>
      </c>
      <c r="H12" s="40"/>
      <c r="I12" s="40"/>
      <c r="J12" s="190">
        <f>SUM(J6:J11)</f>
        <v>140000</v>
      </c>
      <c r="K12" s="41">
        <f>SUM(K6:K11)</f>
        <v>124</v>
      </c>
      <c r="L12" s="41">
        <f>SUM(L6:L11)</f>
        <v>65</v>
      </c>
      <c r="M12" s="41">
        <f>SUM(M6:M11)</f>
        <v>115</v>
      </c>
      <c r="N12" s="41">
        <f>SUM(N6:N11)</f>
        <v>29</v>
      </c>
      <c r="O12" s="41">
        <f>SUM(O6:O11)</f>
        <v>0</v>
      </c>
      <c r="P12" s="41">
        <f>SUM(P6:P11)</f>
        <v>29</v>
      </c>
      <c r="Q12" s="42">
        <f>IFERROR(P12/M12,"-")</f>
        <v>0.25217391304348</v>
      </c>
      <c r="R12" s="78">
        <f>SUM(R6:R11)</f>
        <v>1</v>
      </c>
      <c r="S12" s="78">
        <f>SUM(S6:S11)</f>
        <v>3</v>
      </c>
      <c r="T12" s="42">
        <f>IFERROR(R12/P12,"-")</f>
        <v>0.03448275862069</v>
      </c>
      <c r="U12" s="184">
        <f>IFERROR(J12/P12,"-")</f>
        <v>4827.5862068966</v>
      </c>
      <c r="V12" s="44">
        <f>SUM(V6:V11)</f>
        <v>2</v>
      </c>
      <c r="W12" s="42">
        <f>IFERROR(V12/P12,"-")</f>
        <v>0.068965517241379</v>
      </c>
      <c r="X12" s="190">
        <f>SUM(X6:X11)</f>
        <v>131000</v>
      </c>
      <c r="Y12" s="190">
        <f>IFERROR(X12/P12,"-")</f>
        <v>4517.2413793103</v>
      </c>
      <c r="Z12" s="190">
        <f>IFERROR(X12/V12,"-")</f>
        <v>65500</v>
      </c>
      <c r="AA12" s="190">
        <f>X12-J12</f>
        <v>-9000</v>
      </c>
      <c r="AB12" s="47">
        <f>X12/J12</f>
        <v>0.93571428571429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