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<sst xmlns="http://schemas.openxmlformats.org/spreadsheetml/2006/main" uniqueCount="87">
  <si>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</si>
  <si>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</si>
  <si>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</si>
  <si>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</si>
  <si>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</si>
  <si>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</si>
  <si>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</si>
  <si>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</si>
  <si>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</si>
  <si>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</si>
  <si>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</si>
  <si>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</si>
  <si>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</si>
  <si>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</si>
  <si>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</si>
  <si>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</si>
  <si>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</si>
  <si>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</si>
  <si>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</si>
  <si>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</si>
  <si>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</si>
  <si>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</si>
  <si>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</si>
  <si>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</si>
  <si>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</si>
  <si>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</si>
  <si>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</si>
  <si>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</si>
  <si>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</si>
  <si>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</si>
  <si>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</si>
  <si>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</si>
  <si>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</si>
  <si>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</si>
  <si>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</si>
  <si>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</si>
  <si>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</si>
  <si>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</si>
  <si>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</si>
  <si>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</si>
  <si>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</si>
  <si>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</si>
  <si>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</si>
  <si>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</si>
  <si>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</si>
  <si>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</si>
  <si>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</si>
  <si>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</si>
  <si>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</si>
  <si>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</si>
  <si>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</si>
  <si>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</si>
  <si>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</si>
  <si>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</si>
  <si>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</si>
  <si>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</si>
  <si>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</si>
  <si>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</si>
  <si>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</si>
  <si>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</si>
  <si>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vm061</t>
  </si>
  <si>
    <t>一水社</t>
  </si>
  <si>
    <t>DVDパス_空電説明</t>
  </si>
  <si>
    <t>lp01</t>
  </si>
  <si>
    <t>実録最新しろうと美人妻地下DVD270分GOLD</t>
  </si>
  <si>
    <t>DVD袋裏4C</t>
  </si>
  <si>
    <t>12月02日(日)</t>
  </si>
  <si>
    <t>vm062</t>
  </si>
  <si>
    <t>空電</t>
  </si>
  <si>
    <t>vm067</t>
  </si>
  <si>
    <t>しろうと美人妻中出し地下DVD18時間 柔らかく激しく締め付けて</t>
  </si>
  <si>
    <t>DVD貼付け面4C1/2P</t>
  </si>
  <si>
    <t>12月11日(火)</t>
  </si>
  <si>
    <t>vm068</t>
  </si>
  <si>
    <t>vm063</t>
  </si>
  <si>
    <t>大洋図書</t>
  </si>
  <si>
    <t>制服少女COLLECTION</t>
  </si>
  <si>
    <t>DVD対向4C1P</t>
  </si>
  <si>
    <t>12月17日(月)</t>
  </si>
  <si>
    <t>vm064</t>
  </si>
  <si>
    <t>vm065</t>
  </si>
  <si>
    <t>インフォメディア</t>
  </si>
  <si>
    <t>プレミア熟女</t>
  </si>
  <si>
    <t>DVD袋裏1C+コンテンツ枠</t>
  </si>
  <si>
    <t>12月27日(木)</t>
  </si>
  <si>
    <t>vm066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</si>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</sst>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295000</v>
      </c>
      <c r="E6" s="81">
        <v>1422</v>
      </c>
      <c r="F6" s="81">
        <v>868</v>
      </c>
      <c r="G6" s="81">
        <v>976</v>
      </c>
      <c r="H6" s="91">
        <v>406</v>
      </c>
      <c r="I6" s="92">
        <v>6</v>
      </c>
      <c r="J6" s="145">
        <f>H6+I6</f>
        <v>412</v>
      </c>
      <c r="K6" s="82">
        <f>IFERROR(J6/G6,"-")</f>
        <v>0.42213114754098</v>
      </c>
      <c r="L6" s="81">
        <v>22</v>
      </c>
      <c r="M6" s="81">
        <v>84</v>
      </c>
      <c r="N6" s="82">
        <f>IFERROR(L6/J6,"-")</f>
        <v>0.053398058252427</v>
      </c>
      <c r="O6" s="83">
        <f>IFERROR(D6/J6,"-")</f>
        <v>716.01941747573</v>
      </c>
      <c r="P6" s="84">
        <v>14</v>
      </c>
      <c r="Q6" s="82">
        <f>IFERROR(P6/J6,"-")</f>
        <v>0.033980582524272</v>
      </c>
      <c r="R6" s="200">
        <v>1483000</v>
      </c>
      <c r="S6" s="201">
        <f>IFERROR(R6/J6,"-")</f>
        <v>3599.5145631068</v>
      </c>
      <c r="T6" s="201">
        <f>IFERROR(R6/P6,"-")</f>
        <v>105928.57142857</v>
      </c>
      <c r="U6" s="195">
        <f>IFERROR(R6-D6,"-")</f>
        <v>1188000</v>
      </c>
      <c r="V6" s="85">
        <f>R6/D6</f>
        <v>5.0271186440678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295000</v>
      </c>
      <c r="E9" s="41">
        <f>SUM(E6:E7)</f>
        <v>1422</v>
      </c>
      <c r="F9" s="41">
        <f>SUM(F6:F7)</f>
        <v>868</v>
      </c>
      <c r="G9" s="41">
        <f>SUM(G6:G7)</f>
        <v>976</v>
      </c>
      <c r="H9" s="41">
        <f>SUM(H6:H7)</f>
        <v>406</v>
      </c>
      <c r="I9" s="41">
        <f>SUM(I6:I7)</f>
        <v>6</v>
      </c>
      <c r="J9" s="41">
        <f>SUM(J6:J7)</f>
        <v>412</v>
      </c>
      <c r="K9" s="42">
        <f>IFERROR(J9/G9,"-")</f>
        <v>0.42213114754098</v>
      </c>
      <c r="L9" s="78">
        <f>SUM(L6:L7)</f>
        <v>22</v>
      </c>
      <c r="M9" s="78">
        <f>SUM(M6:M7)</f>
        <v>84</v>
      </c>
      <c r="N9" s="42">
        <f>IFERROR(L9/J9,"-")</f>
        <v>0.053398058252427</v>
      </c>
      <c r="O9" s="43">
        <f>IFERROR(D9/J9,"-")</f>
        <v>716.01941747573</v>
      </c>
      <c r="P9" s="44">
        <f>SUM(P6:P7)</f>
        <v>14</v>
      </c>
      <c r="Q9" s="42">
        <f>IFERROR(P9/J9,"-")</f>
        <v>0.033980582524272</v>
      </c>
      <c r="R9" s="45">
        <f>SUM(R6:R7)</f>
        <v>1483000</v>
      </c>
      <c r="S9" s="45">
        <f>IFERROR(R9/J9,"-")</f>
        <v>3599.5145631068</v>
      </c>
      <c r="T9" s="45">
        <f>IFERROR(R9/P9,"-")</f>
        <v>105928.57142857</v>
      </c>
      <c r="U9" s="46">
        <f>SUM(U6:U7)</f>
        <v>1188000</v>
      </c>
      <c r="V9" s="47">
        <f>IFERROR(R9/D9,"-")</f>
        <v>5.0271186440678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15.12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75000</v>
      </c>
      <c r="K6" s="81">
        <v>60</v>
      </c>
      <c r="L6" s="81">
        <v>0</v>
      </c>
      <c r="M6" s="81">
        <v>256</v>
      </c>
      <c r="N6" s="91">
        <v>28</v>
      </c>
      <c r="O6" s="92">
        <v>0</v>
      </c>
      <c r="P6" s="93">
        <f>N6+O6</f>
        <v>28</v>
      </c>
      <c r="Q6" s="82">
        <f>IFERROR(P6/M6,"-")</f>
        <v>0.109375</v>
      </c>
      <c r="R6" s="81">
        <v>0</v>
      </c>
      <c r="S6" s="81">
        <v>7</v>
      </c>
      <c r="T6" s="82">
        <f>IFERROR(S6/(O6+P6),"-")</f>
        <v>0.25</v>
      </c>
      <c r="U6" s="182">
        <f>IFERROR(J6/SUM(P6:P7),"-")</f>
        <v>576.92307692308</v>
      </c>
      <c r="V6" s="84">
        <v>1</v>
      </c>
      <c r="W6" s="82">
        <f>IF(P6=0,"-",V6/P6)</f>
        <v>0.035714285714286</v>
      </c>
      <c r="X6" s="186">
        <v>6000</v>
      </c>
      <c r="Y6" s="187">
        <f>IFERROR(X6/P6,"-")</f>
        <v>214.28571428571</v>
      </c>
      <c r="Z6" s="187">
        <f>IFERROR(X6/V6,"-")</f>
        <v>6000</v>
      </c>
      <c r="AA6" s="188">
        <f>SUM(X6:X7)-SUM(J6:J7)</f>
        <v>1059000</v>
      </c>
      <c r="AB6" s="85">
        <f>SUM(X6:X7)/SUM(J6:J7)</f>
        <v>15.12</v>
      </c>
      <c r="AC6" s="79"/>
      <c r="AD6" s="94">
        <v>3</v>
      </c>
      <c r="AE6" s="95">
        <f>IF(P6=0,"",IF(AD6=0,"",(AD6/P6)))</f>
        <v>0.10714285714286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0.071428571428571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0.32142857142857</v>
      </c>
      <c r="BP6" s="121">
        <v>1</v>
      </c>
      <c r="BQ6" s="122">
        <f>IFERROR(BP6/BN6,"-")</f>
        <v>0.11111111111111</v>
      </c>
      <c r="BR6" s="123">
        <v>6000</v>
      </c>
      <c r="BS6" s="124">
        <f>IFERROR(BR6/BN6,"-")</f>
        <v>666.66666666667</v>
      </c>
      <c r="BT6" s="125"/>
      <c r="BU6" s="125">
        <v>1</v>
      </c>
      <c r="BV6" s="125"/>
      <c r="BW6" s="126">
        <v>2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460</v>
      </c>
      <c r="L7" s="81">
        <v>320</v>
      </c>
      <c r="M7" s="81">
        <v>138</v>
      </c>
      <c r="N7" s="91">
        <v>100</v>
      </c>
      <c r="O7" s="92">
        <v>2</v>
      </c>
      <c r="P7" s="93">
        <f>N7+O7</f>
        <v>102</v>
      </c>
      <c r="Q7" s="82">
        <f>IFERROR(P7/M7,"-")</f>
        <v>0.73913043478261</v>
      </c>
      <c r="R7" s="81">
        <v>4</v>
      </c>
      <c r="S7" s="81">
        <v>18</v>
      </c>
      <c r="T7" s="82">
        <f>IFERROR(S7/(O7+P7),"-")</f>
        <v>0.17307692307692</v>
      </c>
      <c r="U7" s="182"/>
      <c r="V7" s="84">
        <v>5</v>
      </c>
      <c r="W7" s="82">
        <f>IF(P7=0,"-",V7/P7)</f>
        <v>0.049019607843137</v>
      </c>
      <c r="X7" s="186">
        <v>1128000</v>
      </c>
      <c r="Y7" s="187">
        <f>IFERROR(X7/P7,"-")</f>
        <v>11058.823529412</v>
      </c>
      <c r="Z7" s="187">
        <f>IFERROR(X7/V7,"-")</f>
        <v>225600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0.03921568627451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13</v>
      </c>
      <c r="AW7" s="107">
        <f>IF(P7=0,"",IF(AV7=0,"",(AV7/P7)))</f>
        <v>0.12745098039216</v>
      </c>
      <c r="AX7" s="106">
        <v>1</v>
      </c>
      <c r="AY7" s="108">
        <f>IFERROR(AX7/AV7,"-")</f>
        <v>0.076923076923077</v>
      </c>
      <c r="AZ7" s="109">
        <v>630000</v>
      </c>
      <c r="BA7" s="110">
        <f>IFERROR(AZ7/AV7,"-")</f>
        <v>48461.538461538</v>
      </c>
      <c r="BB7" s="111"/>
      <c r="BC7" s="111"/>
      <c r="BD7" s="111">
        <v>1</v>
      </c>
      <c r="BE7" s="112">
        <v>26</v>
      </c>
      <c r="BF7" s="113">
        <f>IF(P7=0,"",IF(BE7=0,"",(BE7/P7)))</f>
        <v>0.25490196078431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40</v>
      </c>
      <c r="BO7" s="120">
        <f>IF(P7=0,"",IF(BN7=0,"",(BN7/P7)))</f>
        <v>0.3921568627451</v>
      </c>
      <c r="BP7" s="121">
        <v>2</v>
      </c>
      <c r="BQ7" s="122">
        <f>IFERROR(BP7/BN7,"-")</f>
        <v>0.05</v>
      </c>
      <c r="BR7" s="123">
        <v>33000</v>
      </c>
      <c r="BS7" s="124">
        <f>IFERROR(BR7/BN7,"-")</f>
        <v>825</v>
      </c>
      <c r="BT7" s="125"/>
      <c r="BU7" s="125">
        <v>1</v>
      </c>
      <c r="BV7" s="125">
        <v>1</v>
      </c>
      <c r="BW7" s="126">
        <v>13</v>
      </c>
      <c r="BX7" s="127">
        <f>IF(P7=0,"",IF(BW7=0,"",(BW7/P7)))</f>
        <v>0.12745098039216</v>
      </c>
      <c r="BY7" s="128">
        <v>2</v>
      </c>
      <c r="BZ7" s="129">
        <f>IFERROR(BY7/BW7,"-")</f>
        <v>0.15384615384615</v>
      </c>
      <c r="CA7" s="130">
        <v>465000</v>
      </c>
      <c r="CB7" s="131">
        <f>IFERROR(CA7/BW7,"-")</f>
        <v>35769.230769231</v>
      </c>
      <c r="CC7" s="132">
        <v>1</v>
      </c>
      <c r="CD7" s="132"/>
      <c r="CE7" s="132">
        <v>1</v>
      </c>
      <c r="CF7" s="133">
        <v>6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1128000</v>
      </c>
      <c r="CQ7" s="141">
        <v>630000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2.3076923076923</v>
      </c>
      <c r="B8" s="203" t="s">
        <v>69</v>
      </c>
      <c r="C8" s="203" t="s">
        <v>61</v>
      </c>
      <c r="D8" s="203" t="s">
        <v>62</v>
      </c>
      <c r="E8" s="203"/>
      <c r="F8" s="203" t="s">
        <v>63</v>
      </c>
      <c r="G8" s="203" t="s">
        <v>70</v>
      </c>
      <c r="H8" s="90" t="s">
        <v>71</v>
      </c>
      <c r="I8" s="90" t="s">
        <v>72</v>
      </c>
      <c r="J8" s="188">
        <v>65000</v>
      </c>
      <c r="K8" s="81">
        <v>3</v>
      </c>
      <c r="L8" s="81">
        <v>0</v>
      </c>
      <c r="M8" s="81">
        <v>7</v>
      </c>
      <c r="N8" s="91">
        <v>1</v>
      </c>
      <c r="O8" s="92">
        <v>0</v>
      </c>
      <c r="P8" s="93">
        <f>N8+O8</f>
        <v>1</v>
      </c>
      <c r="Q8" s="82">
        <f>IFERROR(P8/M8,"-")</f>
        <v>0.14285714285714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1031.746031746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85000</v>
      </c>
      <c r="AB8" s="85">
        <f>SUM(X8:X9)/SUM(J8:J9)</f>
        <v>2.3076923076923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172</v>
      </c>
      <c r="L9" s="81">
        <v>133</v>
      </c>
      <c r="M9" s="81">
        <v>33</v>
      </c>
      <c r="N9" s="91">
        <v>60</v>
      </c>
      <c r="O9" s="92">
        <v>2</v>
      </c>
      <c r="P9" s="93">
        <f>N9+O9</f>
        <v>62</v>
      </c>
      <c r="Q9" s="82">
        <f>IFERROR(P9/M9,"-")</f>
        <v>1.8787878787879</v>
      </c>
      <c r="R9" s="81">
        <v>4</v>
      </c>
      <c r="S9" s="81">
        <v>11</v>
      </c>
      <c r="T9" s="82">
        <f>IFERROR(S9/(O9+P9),"-")</f>
        <v>0.171875</v>
      </c>
      <c r="U9" s="182"/>
      <c r="V9" s="84">
        <v>3</v>
      </c>
      <c r="W9" s="82">
        <f>IF(P9=0,"-",V9/P9)</f>
        <v>0.048387096774194</v>
      </c>
      <c r="X9" s="186">
        <v>150000</v>
      </c>
      <c r="Y9" s="187">
        <f>IFERROR(X9/P9,"-")</f>
        <v>2419.3548387097</v>
      </c>
      <c r="Z9" s="187">
        <f>IFERROR(X9/V9,"-")</f>
        <v>50000</v>
      </c>
      <c r="AA9" s="188"/>
      <c r="AB9" s="85"/>
      <c r="AC9" s="79"/>
      <c r="AD9" s="94">
        <v>1</v>
      </c>
      <c r="AE9" s="95">
        <f>IF(P9=0,"",IF(AD9=0,"",(AD9/P9)))</f>
        <v>0.016129032258065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10</v>
      </c>
      <c r="AN9" s="101">
        <f>IF(P9=0,"",IF(AM9=0,"",(AM9/P9)))</f>
        <v>0.16129032258065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11</v>
      </c>
      <c r="AW9" s="107">
        <f>IF(P9=0,"",IF(AV9=0,"",(AV9/P9)))</f>
        <v>0.17741935483871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18</v>
      </c>
      <c r="BF9" s="113">
        <f>IF(P9=0,"",IF(BE9=0,"",(BE9/P9)))</f>
        <v>0.29032258064516</v>
      </c>
      <c r="BG9" s="112">
        <v>2</v>
      </c>
      <c r="BH9" s="114">
        <f>IFERROR(BG9/BE9,"-")</f>
        <v>0.11111111111111</v>
      </c>
      <c r="BI9" s="115">
        <v>60000</v>
      </c>
      <c r="BJ9" s="116">
        <f>IFERROR(BI9/BE9,"-")</f>
        <v>3333.3333333333</v>
      </c>
      <c r="BK9" s="117"/>
      <c r="BL9" s="117">
        <v>1</v>
      </c>
      <c r="BM9" s="117">
        <v>1</v>
      </c>
      <c r="BN9" s="119">
        <v>17</v>
      </c>
      <c r="BO9" s="120">
        <f>IF(P9=0,"",IF(BN9=0,"",(BN9/P9)))</f>
        <v>0.2741935483871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0.064516129032258</v>
      </c>
      <c r="BY9" s="128">
        <v>1</v>
      </c>
      <c r="BZ9" s="129">
        <f>IFERROR(BY9/BW9,"-")</f>
        <v>0.25</v>
      </c>
      <c r="CA9" s="130">
        <v>90000</v>
      </c>
      <c r="CB9" s="131">
        <f>IFERROR(CA9/BW9,"-")</f>
        <v>22500</v>
      </c>
      <c r="CC9" s="132"/>
      <c r="CD9" s="132"/>
      <c r="CE9" s="132">
        <v>1</v>
      </c>
      <c r="CF9" s="133">
        <v>1</v>
      </c>
      <c r="CG9" s="134">
        <f>IF(P9=0,"",IF(CF9=0,"",(CF9/P9)))</f>
        <v>0.016129032258065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150000</v>
      </c>
      <c r="CQ9" s="141">
        <v>90000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0.1</v>
      </c>
      <c r="B10" s="203" t="s">
        <v>74</v>
      </c>
      <c r="C10" s="203" t="s">
        <v>75</v>
      </c>
      <c r="D10" s="203" t="s">
        <v>62</v>
      </c>
      <c r="E10" s="203"/>
      <c r="F10" s="203" t="s">
        <v>63</v>
      </c>
      <c r="G10" s="203" t="s">
        <v>76</v>
      </c>
      <c r="H10" s="90" t="s">
        <v>77</v>
      </c>
      <c r="I10" s="90" t="s">
        <v>78</v>
      </c>
      <c r="J10" s="188">
        <v>80000</v>
      </c>
      <c r="K10" s="81">
        <v>73</v>
      </c>
      <c r="L10" s="81">
        <v>0</v>
      </c>
      <c r="M10" s="81">
        <v>297</v>
      </c>
      <c r="N10" s="91">
        <v>49</v>
      </c>
      <c r="O10" s="92">
        <v>1</v>
      </c>
      <c r="P10" s="93">
        <f>N10+O10</f>
        <v>50</v>
      </c>
      <c r="Q10" s="82">
        <f>IFERROR(P10/M10,"-")</f>
        <v>0.16835016835017</v>
      </c>
      <c r="R10" s="81">
        <v>2</v>
      </c>
      <c r="S10" s="81">
        <v>18</v>
      </c>
      <c r="T10" s="82">
        <f>IFERROR(S10/(O10+P10),"-")</f>
        <v>0.35294117647059</v>
      </c>
      <c r="U10" s="182">
        <f>IFERROR(J10/SUM(P10:P11),"-")</f>
        <v>579.71014492754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-72000</v>
      </c>
      <c r="AB10" s="85">
        <f>SUM(X10:X11)/SUM(J10:J11)</f>
        <v>0.1</v>
      </c>
      <c r="AC10" s="79"/>
      <c r="AD10" s="94">
        <v>16</v>
      </c>
      <c r="AE10" s="95">
        <f>IF(P10=0,"",IF(AD10=0,"",(AD10/P10)))</f>
        <v>0.32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15</v>
      </c>
      <c r="AN10" s="101">
        <f>IF(P10=0,"",IF(AM10=0,"",(AM10/P10)))</f>
        <v>0.3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8</v>
      </c>
      <c r="AW10" s="107">
        <f>IF(P10=0,"",IF(AV10=0,"",(AV10/P10)))</f>
        <v>0.16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0.08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340</v>
      </c>
      <c r="L11" s="81">
        <v>197</v>
      </c>
      <c r="M11" s="81">
        <v>30</v>
      </c>
      <c r="N11" s="91">
        <v>87</v>
      </c>
      <c r="O11" s="92">
        <v>1</v>
      </c>
      <c r="P11" s="93">
        <f>N11+O11</f>
        <v>88</v>
      </c>
      <c r="Q11" s="82">
        <f>IFERROR(P11/M11,"-")</f>
        <v>2.9333333333333</v>
      </c>
      <c r="R11" s="81">
        <v>6</v>
      </c>
      <c r="S11" s="81">
        <v>15</v>
      </c>
      <c r="T11" s="82">
        <f>IFERROR(S11/(O11+P11),"-")</f>
        <v>0.1685393258427</v>
      </c>
      <c r="U11" s="182"/>
      <c r="V11" s="84">
        <v>1</v>
      </c>
      <c r="W11" s="82">
        <f>IF(P11=0,"-",V11/P11)</f>
        <v>0.011363636363636</v>
      </c>
      <c r="X11" s="186">
        <v>8000</v>
      </c>
      <c r="Y11" s="187">
        <f>IFERROR(X11/P11,"-")</f>
        <v>90.909090909091</v>
      </c>
      <c r="Z11" s="187">
        <f>IFERROR(X11/V11,"-")</f>
        <v>8000</v>
      </c>
      <c r="AA11" s="188"/>
      <c r="AB11" s="85"/>
      <c r="AC11" s="79"/>
      <c r="AD11" s="94">
        <v>7</v>
      </c>
      <c r="AE11" s="95">
        <f>IF(P11=0,"",IF(AD11=0,"",(AD11/P11)))</f>
        <v>0.079545454545455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22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15</v>
      </c>
      <c r="AW11" s="107">
        <f>IF(P11=0,"",IF(AV11=0,"",(AV11/P11)))</f>
        <v>0.17045454545455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16</v>
      </c>
      <c r="BF11" s="113">
        <f>IF(P11=0,"",IF(BE11=0,"",(BE11/P11)))</f>
        <v>0.18181818181818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20</v>
      </c>
      <c r="BO11" s="120">
        <f>IF(P11=0,"",IF(BN11=0,"",(BN11/P11)))</f>
        <v>0.22727272727273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6</v>
      </c>
      <c r="BX11" s="127">
        <f>IF(P11=0,"",IF(BW11=0,"",(BW11/P11)))</f>
        <v>0.068181818181818</v>
      </c>
      <c r="BY11" s="128">
        <v>1</v>
      </c>
      <c r="BZ11" s="129">
        <f>IFERROR(BY11/BW11,"-")</f>
        <v>0.16666666666667</v>
      </c>
      <c r="CA11" s="130">
        <v>8000</v>
      </c>
      <c r="CB11" s="131">
        <f>IFERROR(CA11/BW11,"-")</f>
        <v>1333.3333333333</v>
      </c>
      <c r="CC11" s="132"/>
      <c r="CD11" s="132">
        <v>1</v>
      </c>
      <c r="CE11" s="132"/>
      <c r="CF11" s="133">
        <v>2</v>
      </c>
      <c r="CG11" s="134">
        <f>IF(P11=0,"",IF(CF11=0,"",(CF11/P11)))</f>
        <v>0.022727272727273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8000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2.5466666666667</v>
      </c>
      <c r="B12" s="203" t="s">
        <v>80</v>
      </c>
      <c r="C12" s="203" t="s">
        <v>81</v>
      </c>
      <c r="D12" s="203" t="s">
        <v>62</v>
      </c>
      <c r="E12" s="203"/>
      <c r="F12" s="203" t="s">
        <v>63</v>
      </c>
      <c r="G12" s="203" t="s">
        <v>82</v>
      </c>
      <c r="H12" s="90" t="s">
        <v>83</v>
      </c>
      <c r="I12" s="90" t="s">
        <v>84</v>
      </c>
      <c r="J12" s="188">
        <v>75000</v>
      </c>
      <c r="K12" s="81">
        <v>29</v>
      </c>
      <c r="L12" s="81">
        <v>0</v>
      </c>
      <c r="M12" s="81">
        <v>151</v>
      </c>
      <c r="N12" s="91">
        <v>13</v>
      </c>
      <c r="O12" s="92">
        <v>0</v>
      </c>
      <c r="P12" s="93">
        <f>N12+O12</f>
        <v>13</v>
      </c>
      <c r="Q12" s="82">
        <f>IFERROR(P12/M12,"-")</f>
        <v>0.086092715231788</v>
      </c>
      <c r="R12" s="81">
        <v>0</v>
      </c>
      <c r="S12" s="81">
        <v>2</v>
      </c>
      <c r="T12" s="82">
        <f>IFERROR(S12/(O12+P12),"-")</f>
        <v>0.15384615384615</v>
      </c>
      <c r="U12" s="182">
        <f>IFERROR(J12/SUM(P12:P13),"-")</f>
        <v>925.92592592593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116000</v>
      </c>
      <c r="AB12" s="85">
        <f>SUM(X12:X13)/SUM(J12:J13)</f>
        <v>2.5466666666667</v>
      </c>
      <c r="AC12" s="79"/>
      <c r="AD12" s="94">
        <v>1</v>
      </c>
      <c r="AE12" s="95">
        <f>IF(P12=0,"",IF(AD12=0,"",(AD12/P12)))</f>
        <v>0.076923076923077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0.15384615384615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0.076923076923077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0.15384615384615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0.46153846153846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>
        <v>1</v>
      </c>
      <c r="CG12" s="134">
        <f>IF(P12=0,"",IF(CF12=0,"",(CF12/P12)))</f>
        <v>0.076923076923077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285</v>
      </c>
      <c r="L13" s="81">
        <v>218</v>
      </c>
      <c r="M13" s="81">
        <v>64</v>
      </c>
      <c r="N13" s="91">
        <v>68</v>
      </c>
      <c r="O13" s="92">
        <v>0</v>
      </c>
      <c r="P13" s="93">
        <f>N13+O13</f>
        <v>68</v>
      </c>
      <c r="Q13" s="82">
        <f>IFERROR(P13/M13,"-")</f>
        <v>1.0625</v>
      </c>
      <c r="R13" s="81">
        <v>6</v>
      </c>
      <c r="S13" s="81">
        <v>13</v>
      </c>
      <c r="T13" s="82">
        <f>IFERROR(S13/(O13+P13),"-")</f>
        <v>0.19117647058824</v>
      </c>
      <c r="U13" s="182"/>
      <c r="V13" s="84">
        <v>4</v>
      </c>
      <c r="W13" s="82">
        <f>IF(P13=0,"-",V13/P13)</f>
        <v>0.058823529411765</v>
      </c>
      <c r="X13" s="186">
        <v>191000</v>
      </c>
      <c r="Y13" s="187">
        <f>IFERROR(X13/P13,"-")</f>
        <v>2808.8235294118</v>
      </c>
      <c r="Z13" s="187">
        <f>IFERROR(X13/V13,"-")</f>
        <v>47750</v>
      </c>
      <c r="AA13" s="188"/>
      <c r="AB13" s="85"/>
      <c r="AC13" s="79"/>
      <c r="AD13" s="94">
        <v>2</v>
      </c>
      <c r="AE13" s="95">
        <f>IF(P13=0,"",IF(AD13=0,"",(AD13/P13)))</f>
        <v>0.029411764705882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9</v>
      </c>
      <c r="AN13" s="101">
        <f>IF(P13=0,"",IF(AM13=0,"",(AM13/P13)))</f>
        <v>0.13235294117647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7</v>
      </c>
      <c r="AW13" s="107">
        <f>IF(P13=0,"",IF(AV13=0,"",(AV13/P13)))</f>
        <v>0.10294117647059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11</v>
      </c>
      <c r="BF13" s="113">
        <f>IF(P13=0,"",IF(BE13=0,"",(BE13/P13)))</f>
        <v>0.16176470588235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20</v>
      </c>
      <c r="BO13" s="120">
        <f>IF(P13=0,"",IF(BN13=0,"",(BN13/P13)))</f>
        <v>0.29411764705882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16</v>
      </c>
      <c r="BX13" s="127">
        <f>IF(P13=0,"",IF(BW13=0,"",(BW13/P13)))</f>
        <v>0.23529411764706</v>
      </c>
      <c r="BY13" s="128">
        <v>3</v>
      </c>
      <c r="BZ13" s="129">
        <f>IFERROR(BY13/BW13,"-")</f>
        <v>0.1875</v>
      </c>
      <c r="CA13" s="130">
        <v>171000</v>
      </c>
      <c r="CB13" s="131">
        <f>IFERROR(CA13/BW13,"-")</f>
        <v>10687.5</v>
      </c>
      <c r="CC13" s="132"/>
      <c r="CD13" s="132"/>
      <c r="CE13" s="132">
        <v>3</v>
      </c>
      <c r="CF13" s="133">
        <v>3</v>
      </c>
      <c r="CG13" s="134">
        <f>IF(P13=0,"",IF(CF13=0,"",(CF13/P13)))</f>
        <v>0.044117647058824</v>
      </c>
      <c r="CH13" s="135">
        <v>1</v>
      </c>
      <c r="CI13" s="136">
        <f>IFERROR(CH13/CF13,"-")</f>
        <v>0.33333333333333</v>
      </c>
      <c r="CJ13" s="137">
        <v>20000</v>
      </c>
      <c r="CK13" s="138">
        <f>IFERROR(CJ13/CF13,"-")</f>
        <v>6666.6666666667</v>
      </c>
      <c r="CL13" s="139">
        <v>1</v>
      </c>
      <c r="CM13" s="139"/>
      <c r="CN13" s="139"/>
      <c r="CO13" s="140">
        <v>4</v>
      </c>
      <c r="CP13" s="141">
        <v>191000</v>
      </c>
      <c r="CQ13" s="141">
        <v>145000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5.0271186440678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295000</v>
      </c>
      <c r="K16" s="41">
        <f>SUM(K6:K15)</f>
        <v>1422</v>
      </c>
      <c r="L16" s="41">
        <f>SUM(L6:L15)</f>
        <v>868</v>
      </c>
      <c r="M16" s="41">
        <f>SUM(M6:M15)</f>
        <v>976</v>
      </c>
      <c r="N16" s="41">
        <f>SUM(N6:N15)</f>
        <v>406</v>
      </c>
      <c r="O16" s="41">
        <f>SUM(O6:O15)</f>
        <v>6</v>
      </c>
      <c r="P16" s="41">
        <f>SUM(P6:P15)</f>
        <v>412</v>
      </c>
      <c r="Q16" s="42">
        <f>IFERROR(P16/M16,"-")</f>
        <v>0.42213114754098</v>
      </c>
      <c r="R16" s="78">
        <f>SUM(R6:R15)</f>
        <v>22</v>
      </c>
      <c r="S16" s="78">
        <f>SUM(S6:S15)</f>
        <v>84</v>
      </c>
      <c r="T16" s="42">
        <f>IFERROR(R16/P16,"-")</f>
        <v>0.053398058252427</v>
      </c>
      <c r="U16" s="184">
        <f>IFERROR(J16/P16,"-")</f>
        <v>716.01941747573</v>
      </c>
      <c r="V16" s="44">
        <f>SUM(V6:V15)</f>
        <v>14</v>
      </c>
      <c r="W16" s="42">
        <f>IFERROR(V16/P16,"-")</f>
        <v>0.033980582524272</v>
      </c>
      <c r="X16" s="190">
        <f>SUM(X6:X15)</f>
        <v>1483000</v>
      </c>
      <c r="Y16" s="190">
        <f>IFERROR(X16/P16,"-")</f>
        <v>3599.5145631068</v>
      </c>
      <c r="Z16" s="190">
        <f>IFERROR(X16/V16,"-")</f>
        <v>105928.57142857</v>
      </c>
      <c r="AA16" s="190">
        <f>X16-J16</f>
        <v>1188000</v>
      </c>
      <c r="AB16" s="47">
        <f>X16/J16</f>
        <v>5.0271186440678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