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<sst xmlns="http://schemas.openxmlformats.org/spreadsheetml/2006/main" uniqueCount="80">
  <si>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</si>
  <si>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</si>
  <si>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</si>
  <si>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</si>
  <si>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</si>
  <si>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</si>
  <si>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</si>
  <si>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</si>
  <si>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</si>
  <si>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</si>
  <si>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</si>
  <si>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</si>
  <si>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</si>
  <si>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</si>
  <si>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</si>
  <si>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</si>
  <si>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</si>
  <si>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</si>
  <si>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</si>
  <si>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</si>
  <si>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</si>
  <si>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</si>
  <si>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</si>
  <si>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</si>
  <si>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03月</t>
  </si>
  <si>
    <t>ヘスティア</t>
  </si>
  <si>
    <t>最終更新日</t>
  </si>
  <si>
    <t>04月17日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</si>
  <si>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</si>
  <si>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</si>
  <si>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</si>
  <si>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</si>
  <si>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</si>
  <si>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</si>
  <si>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</si>
  <si>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</si>
  <si>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</si>
  <si>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</si>
  <si>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</si>
  <si>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</si>
  <si>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</si>
  <si>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</si>
  <si>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</si>
  <si>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</si>
  <si>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</si>
  <si>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</si>
  <si>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</si>
  <si>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</si>
  <si>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</si>
  <si>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</si>
  <si>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</si>
  <si>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</si>
  <si>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</si>
  <si>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</si>
  <si>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</si>
  <si>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</si>
  <si>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</si>
  <si>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</si>
  <si>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</si>
  <si>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</si>
  <si>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ad981</t>
  </si>
  <si>
    <t>大洋図書</t>
  </si>
  <si>
    <t>5P注意事項版</t>
  </si>
  <si>
    <t>lp01</t>
  </si>
  <si>
    <t>昭和の不思議101</t>
  </si>
  <si>
    <t>1C5P</t>
  </si>
  <si>
    <t>3月02日(月)</t>
  </si>
  <si>
    <t>ad982</t>
  </si>
  <si>
    <t>空電</t>
  </si>
  <si>
    <t>ad983</t>
  </si>
  <si>
    <t>実話ナックルズGOLD</t>
  </si>
  <si>
    <t>3月09日(月)</t>
  </si>
  <si>
    <t>ad984</t>
  </si>
  <si>
    <t>ad985</t>
  </si>
  <si>
    <t>2P注意事項版</t>
  </si>
  <si>
    <t>ナックルズ極ベスト</t>
  </si>
  <si>
    <t>4C2P</t>
  </si>
  <si>
    <t>3月16日(月)</t>
  </si>
  <si>
    <t>ad986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</si>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</sst>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6</v>
      </c>
      <c r="D6" s="195">
        <v>210000</v>
      </c>
      <c r="E6" s="81">
        <v>113</v>
      </c>
      <c r="F6" s="81">
        <v>50</v>
      </c>
      <c r="G6" s="81">
        <v>167</v>
      </c>
      <c r="H6" s="91">
        <v>12</v>
      </c>
      <c r="I6" s="92">
        <v>0</v>
      </c>
      <c r="J6" s="145">
        <f>H6+I6</f>
        <v>12</v>
      </c>
      <c r="K6" s="82">
        <f>IFERROR(J6/G6,"-")</f>
        <v>0.07185628742515</v>
      </c>
      <c r="L6" s="81">
        <v>3</v>
      </c>
      <c r="M6" s="81">
        <v>0</v>
      </c>
      <c r="N6" s="82">
        <f>IFERROR(L6/J6,"-")</f>
        <v>0.25</v>
      </c>
      <c r="O6" s="83">
        <f>IFERROR(D6/J6,"-")</f>
        <v>17500</v>
      </c>
      <c r="P6" s="84">
        <v>0</v>
      </c>
      <c r="Q6" s="82">
        <f>IFERROR(P6/J6,"-")</f>
        <v>0</v>
      </c>
      <c r="R6" s="200">
        <v>0</v>
      </c>
      <c r="S6" s="201">
        <f>IFERROR(R6/J6,"-")</f>
        <v>0</v>
      </c>
      <c r="T6" s="201" t="str">
        <f>IFERROR(R6/P6,"-")</f>
        <v>-</v>
      </c>
      <c r="U6" s="195">
        <f>IFERROR(R6-D6,"-")</f>
        <v>-210000</v>
      </c>
      <c r="V6" s="85">
        <f>R6/D6</f>
        <v>0</v>
      </c>
      <c r="W6" s="79"/>
      <c r="X6" s="144"/>
    </row>
    <row r="7" spans="1:24">
      <c r="A7" s="30"/>
      <c r="B7" s="87"/>
      <c r="C7" s="87"/>
      <c r="D7" s="196"/>
      <c r="E7" s="34"/>
      <c r="F7" s="34"/>
      <c r="G7" s="31"/>
      <c r="H7" s="31"/>
      <c r="I7" s="31"/>
      <c r="J7" s="31"/>
      <c r="K7" s="33"/>
      <c r="L7" s="33"/>
      <c r="M7" s="31"/>
      <c r="N7" s="33"/>
      <c r="O7" s="25"/>
      <c r="P7" s="25"/>
      <c r="Q7" s="25"/>
      <c r="R7" s="202"/>
      <c r="S7" s="202"/>
      <c r="T7" s="202"/>
      <c r="U7" s="202"/>
      <c r="V7" s="33"/>
      <c r="W7" s="61"/>
      <c r="X7" s="144"/>
    </row>
    <row r="8" spans="1:24">
      <c r="A8" s="30"/>
      <c r="B8" s="37"/>
      <c r="C8" s="37"/>
      <c r="D8" s="197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19"/>
      <c r="B9" s="41"/>
      <c r="C9" s="41"/>
      <c r="D9" s="198">
        <f>SUM(D6:D7)</f>
        <v>210000</v>
      </c>
      <c r="E9" s="41">
        <f>SUM(E6:E7)</f>
        <v>113</v>
      </c>
      <c r="F9" s="41">
        <f>SUM(F6:F7)</f>
        <v>50</v>
      </c>
      <c r="G9" s="41">
        <f>SUM(G6:G7)</f>
        <v>167</v>
      </c>
      <c r="H9" s="41">
        <f>SUM(H6:H7)</f>
        <v>12</v>
      </c>
      <c r="I9" s="41">
        <f>SUM(I6:I7)</f>
        <v>0</v>
      </c>
      <c r="J9" s="41">
        <f>SUM(J6:J7)</f>
        <v>12</v>
      </c>
      <c r="K9" s="42">
        <f>IFERROR(J9/G9,"-")</f>
        <v>0.07185628742515</v>
      </c>
      <c r="L9" s="78">
        <f>SUM(L6:L7)</f>
        <v>3</v>
      </c>
      <c r="M9" s="78">
        <f>SUM(M6:M7)</f>
        <v>0</v>
      </c>
      <c r="N9" s="42">
        <f>IFERROR(L9/J9,"-")</f>
        <v>0.25</v>
      </c>
      <c r="O9" s="43">
        <f>IFERROR(D9/J9,"-")</f>
        <v>17500</v>
      </c>
      <c r="P9" s="44">
        <f>SUM(P6:P7)</f>
        <v>0</v>
      </c>
      <c r="Q9" s="42">
        <f>IFERROR(P9/J9,"-")</f>
        <v>0</v>
      </c>
      <c r="R9" s="45">
        <f>SUM(R6:R7)</f>
        <v>0</v>
      </c>
      <c r="S9" s="45">
        <f>IFERROR(R9/J9,"-")</f>
        <v>0</v>
      </c>
      <c r="T9" s="45" t="str">
        <f>IFERROR(R9/P9,"-")</f>
        <v>-</v>
      </c>
      <c r="U9" s="46">
        <f>SUM(U6:U7)</f>
        <v>-210000</v>
      </c>
      <c r="V9" s="47">
        <f>IFERROR(R9/D9,"-")</f>
        <v>0</v>
      </c>
      <c r="W9" s="60"/>
      <c r="X9" s="144"/>
    </row>
    <row r="10" spans="1:24">
      <c r="X10" s="144"/>
    </row>
    <row r="11" spans="1:24">
      <c r="X11" s="144"/>
    </row>
    <row r="12" spans="1:24">
      <c r="X12" s="144"/>
    </row>
    <row r="13" spans="1:24">
      <c r="X13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4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24</v>
      </c>
      <c r="B2" s="27" t="s">
        <v>25</v>
      </c>
      <c r="C2" s="1"/>
      <c r="G2" s="76"/>
      <c r="H2" s="76"/>
      <c r="I2" s="76"/>
      <c r="J2" s="77"/>
      <c r="K2" s="77"/>
      <c r="L2" s="77" t="s">
        <v>26</v>
      </c>
      <c r="M2" s="1"/>
      <c r="N2" s="1"/>
      <c r="O2" s="12" t="s">
        <v>27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28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29</v>
      </c>
      <c r="CP2" s="160" t="s">
        <v>30</v>
      </c>
      <c r="CQ2" s="148" t="s">
        <v>31</v>
      </c>
      <c r="CR2" s="149"/>
      <c r="CS2" s="150"/>
    </row>
    <row r="3" spans="1:98" customHeight="1" ht="14.25">
      <c r="A3" s="11" t="s">
        <v>32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33</v>
      </c>
      <c r="AE3" s="152"/>
      <c r="AF3" s="152"/>
      <c r="AG3" s="152"/>
      <c r="AH3" s="152"/>
      <c r="AI3" s="152"/>
      <c r="AJ3" s="152"/>
      <c r="AK3" s="152"/>
      <c r="AL3" s="152"/>
      <c r="AM3" s="163" t="s">
        <v>34</v>
      </c>
      <c r="AN3" s="164"/>
      <c r="AO3" s="164"/>
      <c r="AP3" s="164"/>
      <c r="AQ3" s="164"/>
      <c r="AR3" s="164"/>
      <c r="AS3" s="164"/>
      <c r="AT3" s="164"/>
      <c r="AU3" s="165"/>
      <c r="AV3" s="166" t="s">
        <v>35</v>
      </c>
      <c r="AW3" s="167"/>
      <c r="AX3" s="167"/>
      <c r="AY3" s="167"/>
      <c r="AZ3" s="167"/>
      <c r="BA3" s="167"/>
      <c r="BB3" s="167"/>
      <c r="BC3" s="167"/>
      <c r="BD3" s="168"/>
      <c r="BE3" s="169" t="s">
        <v>36</v>
      </c>
      <c r="BF3" s="170"/>
      <c r="BG3" s="170"/>
      <c r="BH3" s="170"/>
      <c r="BI3" s="170"/>
      <c r="BJ3" s="170"/>
      <c r="BK3" s="170"/>
      <c r="BL3" s="170"/>
      <c r="BM3" s="171"/>
      <c r="BN3" s="172" t="s">
        <v>37</v>
      </c>
      <c r="BO3" s="173"/>
      <c r="BP3" s="173"/>
      <c r="BQ3" s="173"/>
      <c r="BR3" s="173"/>
      <c r="BS3" s="173"/>
      <c r="BT3" s="173"/>
      <c r="BU3" s="173"/>
      <c r="BV3" s="174"/>
      <c r="BW3" s="175" t="s">
        <v>38</v>
      </c>
      <c r="BX3" s="176"/>
      <c r="BY3" s="176"/>
      <c r="BZ3" s="176"/>
      <c r="CA3" s="176"/>
      <c r="CB3" s="176"/>
      <c r="CC3" s="176"/>
      <c r="CD3" s="176"/>
      <c r="CE3" s="177"/>
      <c r="CF3" s="178" t="s">
        <v>39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40</v>
      </c>
      <c r="CR3" s="154"/>
      <c r="CS3" s="155" t="s">
        <v>41</v>
      </c>
    </row>
    <row r="4" spans="1:98">
      <c r="A4" s="26"/>
      <c r="B4" s="5" t="s">
        <v>42</v>
      </c>
      <c r="C4" s="5" t="s">
        <v>43</v>
      </c>
      <c r="D4" s="5" t="s">
        <v>44</v>
      </c>
      <c r="E4" s="5" t="s">
        <v>45</v>
      </c>
      <c r="F4" s="20" t="s">
        <v>46</v>
      </c>
      <c r="G4" s="5" t="s">
        <v>47</v>
      </c>
      <c r="H4" s="14" t="s">
        <v>48</v>
      </c>
      <c r="I4" s="14" t="s">
        <v>49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50</v>
      </c>
      <c r="AE4" s="48" t="s">
        <v>51</v>
      </c>
      <c r="AF4" s="48" t="s">
        <v>52</v>
      </c>
      <c r="AG4" s="48" t="s">
        <v>17</v>
      </c>
      <c r="AH4" s="48" t="s">
        <v>53</v>
      </c>
      <c r="AI4" s="48" t="s">
        <v>54</v>
      </c>
      <c r="AJ4" s="48" t="s">
        <v>55</v>
      </c>
      <c r="AK4" s="48" t="s">
        <v>56</v>
      </c>
      <c r="AL4" s="48" t="s">
        <v>57</v>
      </c>
      <c r="AM4" s="49" t="s">
        <v>50</v>
      </c>
      <c r="AN4" s="49" t="s">
        <v>51</v>
      </c>
      <c r="AO4" s="49" t="s">
        <v>52</v>
      </c>
      <c r="AP4" s="49" t="s">
        <v>17</v>
      </c>
      <c r="AQ4" s="49" t="s">
        <v>53</v>
      </c>
      <c r="AR4" s="49" t="s">
        <v>54</v>
      </c>
      <c r="AS4" s="49" t="s">
        <v>55</v>
      </c>
      <c r="AT4" s="49" t="s">
        <v>56</v>
      </c>
      <c r="AU4" s="49" t="s">
        <v>57</v>
      </c>
      <c r="AV4" s="50" t="s">
        <v>50</v>
      </c>
      <c r="AW4" s="50" t="s">
        <v>51</v>
      </c>
      <c r="AX4" s="50" t="s">
        <v>52</v>
      </c>
      <c r="AY4" s="50" t="s">
        <v>17</v>
      </c>
      <c r="AZ4" s="50" t="s">
        <v>53</v>
      </c>
      <c r="BA4" s="50" t="s">
        <v>54</v>
      </c>
      <c r="BB4" s="50" t="s">
        <v>55</v>
      </c>
      <c r="BC4" s="50" t="s">
        <v>56</v>
      </c>
      <c r="BD4" s="50" t="s">
        <v>57</v>
      </c>
      <c r="BE4" s="51" t="s">
        <v>50</v>
      </c>
      <c r="BF4" s="51" t="s">
        <v>51</v>
      </c>
      <c r="BG4" s="51" t="s">
        <v>52</v>
      </c>
      <c r="BH4" s="51" t="s">
        <v>17</v>
      </c>
      <c r="BI4" s="51" t="s">
        <v>53</v>
      </c>
      <c r="BJ4" s="51" t="s">
        <v>54</v>
      </c>
      <c r="BK4" s="51" t="s">
        <v>55</v>
      </c>
      <c r="BL4" s="51" t="s">
        <v>56</v>
      </c>
      <c r="BM4" s="51" t="s">
        <v>57</v>
      </c>
      <c r="BN4" s="118" t="s">
        <v>50</v>
      </c>
      <c r="BO4" s="118" t="s">
        <v>51</v>
      </c>
      <c r="BP4" s="118" t="s">
        <v>52</v>
      </c>
      <c r="BQ4" s="118" t="s">
        <v>17</v>
      </c>
      <c r="BR4" s="118" t="s">
        <v>53</v>
      </c>
      <c r="BS4" s="118" t="s">
        <v>54</v>
      </c>
      <c r="BT4" s="118" t="s">
        <v>55</v>
      </c>
      <c r="BU4" s="118" t="s">
        <v>56</v>
      </c>
      <c r="BV4" s="118" t="s">
        <v>57</v>
      </c>
      <c r="BW4" s="52" t="s">
        <v>50</v>
      </c>
      <c r="BX4" s="52" t="s">
        <v>51</v>
      </c>
      <c r="BY4" s="52" t="s">
        <v>52</v>
      </c>
      <c r="BZ4" s="52" t="s">
        <v>17</v>
      </c>
      <c r="CA4" s="52" t="s">
        <v>53</v>
      </c>
      <c r="CB4" s="52" t="s">
        <v>54</v>
      </c>
      <c r="CC4" s="52" t="s">
        <v>55</v>
      </c>
      <c r="CD4" s="52" t="s">
        <v>56</v>
      </c>
      <c r="CE4" s="52" t="s">
        <v>57</v>
      </c>
      <c r="CF4" s="53" t="s">
        <v>50</v>
      </c>
      <c r="CG4" s="53" t="s">
        <v>51</v>
      </c>
      <c r="CH4" s="53" t="s">
        <v>52</v>
      </c>
      <c r="CI4" s="53" t="s">
        <v>17</v>
      </c>
      <c r="CJ4" s="53" t="s">
        <v>53</v>
      </c>
      <c r="CK4" s="53" t="s">
        <v>54</v>
      </c>
      <c r="CL4" s="53" t="s">
        <v>55</v>
      </c>
      <c r="CM4" s="53" t="s">
        <v>56</v>
      </c>
      <c r="CN4" s="53" t="s">
        <v>57</v>
      </c>
      <c r="CO4" s="159"/>
      <c r="CP4" s="162"/>
      <c r="CQ4" s="54" t="s">
        <v>58</v>
      </c>
      <c r="CR4" s="54" t="s">
        <v>59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</v>
      </c>
      <c r="B6" s="203" t="s">
        <v>60</v>
      </c>
      <c r="C6" s="203" t="s">
        <v>61</v>
      </c>
      <c r="D6" s="203" t="s">
        <v>62</v>
      </c>
      <c r="E6" s="203"/>
      <c r="F6" s="203" t="s">
        <v>63</v>
      </c>
      <c r="G6" s="203" t="s">
        <v>64</v>
      </c>
      <c r="H6" s="90" t="s">
        <v>65</v>
      </c>
      <c r="I6" s="90" t="s">
        <v>66</v>
      </c>
      <c r="J6" s="188">
        <v>75000</v>
      </c>
      <c r="K6" s="81">
        <v>3</v>
      </c>
      <c r="L6" s="81">
        <v>0</v>
      </c>
      <c r="M6" s="81">
        <v>17</v>
      </c>
      <c r="N6" s="91">
        <v>1</v>
      </c>
      <c r="O6" s="92">
        <v>0</v>
      </c>
      <c r="P6" s="93">
        <f>N6+O6</f>
        <v>1</v>
      </c>
      <c r="Q6" s="82">
        <f>IFERROR(P6/M6,"-")</f>
        <v>0.058823529411765</v>
      </c>
      <c r="R6" s="81">
        <v>0</v>
      </c>
      <c r="S6" s="81">
        <v>0</v>
      </c>
      <c r="T6" s="82">
        <f>IFERROR(S6/(O6+P6),"-")</f>
        <v>0</v>
      </c>
      <c r="U6" s="182">
        <f>IFERROR(J6/SUM(P6:P7),"-")</f>
        <v>75000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SUM(X6:X7)-SUM(J6:J7)</f>
        <v>-75000</v>
      </c>
      <c r="AB6" s="85">
        <f>SUM(X6:X7)/SUM(J6:J7)</f>
        <v>0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>
        <v>1</v>
      </c>
      <c r="BF6" s="113">
        <f>IF(P6=0,"",IF(BE6=0,"",(BE6/P6)))</f>
        <v>1</v>
      </c>
      <c r="BG6" s="112"/>
      <c r="BH6" s="114">
        <f>IFERROR(BG6/BE6,"-")</f>
        <v>0</v>
      </c>
      <c r="BI6" s="115"/>
      <c r="BJ6" s="116">
        <f>IFERROR(BI6/BE6,"-")</f>
        <v>0</v>
      </c>
      <c r="BK6" s="117"/>
      <c r="BL6" s="117"/>
      <c r="BM6" s="117"/>
      <c r="BN6" s="119"/>
      <c r="BO6" s="120">
        <f>IF(P6=0,"",IF(BN6=0,"",(BN6/P6)))</f>
        <v>0</v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/>
      <c r="BX6" s="127">
        <f>IF(P6=0,"",IF(BW6=0,"",(BW6/P6)))</f>
        <v>0</v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67</v>
      </c>
      <c r="C7" s="203"/>
      <c r="D7" s="203"/>
      <c r="E7" s="203"/>
      <c r="F7" s="203" t="s">
        <v>68</v>
      </c>
      <c r="G7" s="203"/>
      <c r="H7" s="90"/>
      <c r="I7" s="90"/>
      <c r="J7" s="188"/>
      <c r="K7" s="81">
        <v>15</v>
      </c>
      <c r="L7" s="81">
        <v>8</v>
      </c>
      <c r="M7" s="81">
        <v>41</v>
      </c>
      <c r="N7" s="91">
        <v>0</v>
      </c>
      <c r="O7" s="92">
        <v>0</v>
      </c>
      <c r="P7" s="93">
        <f>N7+O7</f>
        <v>0</v>
      </c>
      <c r="Q7" s="82">
        <f>IFERROR(P7/M7,"-")</f>
        <v>0</v>
      </c>
      <c r="R7" s="81">
        <v>0</v>
      </c>
      <c r="S7" s="81">
        <v>0</v>
      </c>
      <c r="T7" s="82" t="str">
        <f>IFERROR(S7/(O7+P7),"-")</f>
        <v>-</v>
      </c>
      <c r="U7" s="182"/>
      <c r="V7" s="84">
        <v>0</v>
      </c>
      <c r="W7" s="82" t="str">
        <f>IF(P7=0,"-",V7/P7)</f>
        <v>-</v>
      </c>
      <c r="X7" s="186">
        <v>0</v>
      </c>
      <c r="Y7" s="187" t="str">
        <f>IFERROR(X7/P7,"-")</f>
        <v>-</v>
      </c>
      <c r="Z7" s="187" t="str">
        <f>IFERROR(X7/V7,"-")</f>
        <v>-</v>
      </c>
      <c r="AA7" s="188"/>
      <c r="AB7" s="85"/>
      <c r="AC7" s="79"/>
      <c r="AD7" s="94"/>
      <c r="AE7" s="95" t="str">
        <f>IF(P7=0,"",IF(AD7=0,"",(AD7/P7)))</f>
        <v/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 t="str">
        <f>IF(P7=0,"",IF(AM7=0,"",(AM7/P7)))</f>
        <v/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 t="str">
        <f>IF(P7=0,"",IF(AV7=0,"",(AV7/P7)))</f>
        <v/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 t="str">
        <f>IF(P7=0,"",IF(BE7=0,"",(BE7/P7)))</f>
        <v/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 t="str">
        <f>IF(P7=0,"",IF(BN7=0,"",(BN7/P7)))</f>
        <v/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/>
      <c r="BX7" s="127" t="str">
        <f>IF(P7=0,"",IF(BW7=0,"",(BW7/P7)))</f>
        <v/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/>
      <c r="CG7" s="134" t="str">
        <f>IF(P7=0,"",IF(CF7=0,"",(CF7/P7)))</f>
        <v/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>
        <f>AB8</f>
        <v>0</v>
      </c>
      <c r="B8" s="203" t="s">
        <v>69</v>
      </c>
      <c r="C8" s="203" t="s">
        <v>61</v>
      </c>
      <c r="D8" s="203" t="s">
        <v>62</v>
      </c>
      <c r="E8" s="203"/>
      <c r="F8" s="203" t="s">
        <v>63</v>
      </c>
      <c r="G8" s="203" t="s">
        <v>70</v>
      </c>
      <c r="H8" s="90" t="s">
        <v>65</v>
      </c>
      <c r="I8" s="90" t="s">
        <v>71</v>
      </c>
      <c r="J8" s="188">
        <v>70000</v>
      </c>
      <c r="K8" s="81">
        <v>18</v>
      </c>
      <c r="L8" s="81">
        <v>0</v>
      </c>
      <c r="M8" s="81">
        <v>72</v>
      </c>
      <c r="N8" s="91">
        <v>5</v>
      </c>
      <c r="O8" s="92">
        <v>0</v>
      </c>
      <c r="P8" s="93">
        <f>N8+O8</f>
        <v>5</v>
      </c>
      <c r="Q8" s="82">
        <f>IFERROR(P8/M8,"-")</f>
        <v>0.069444444444444</v>
      </c>
      <c r="R8" s="81">
        <v>0</v>
      </c>
      <c r="S8" s="81">
        <v>0</v>
      </c>
      <c r="T8" s="82">
        <f>IFERROR(S8/(O8+P8),"-")</f>
        <v>0</v>
      </c>
      <c r="U8" s="182">
        <f>IFERROR(J8/SUM(P8:P9),"-")</f>
        <v>7000</v>
      </c>
      <c r="V8" s="84">
        <v>0</v>
      </c>
      <c r="W8" s="82">
        <f>IF(P8=0,"-",V8/P8)</f>
        <v>0</v>
      </c>
      <c r="X8" s="186">
        <v>0</v>
      </c>
      <c r="Y8" s="187">
        <f>IFERROR(X8/P8,"-")</f>
        <v>0</v>
      </c>
      <c r="Z8" s="187" t="str">
        <f>IFERROR(X8/V8,"-")</f>
        <v>-</v>
      </c>
      <c r="AA8" s="188">
        <f>SUM(X8:X9)-SUM(J8:J9)</f>
        <v>-70000</v>
      </c>
      <c r="AB8" s="85">
        <f>SUM(X8:X9)/SUM(J8:J9)</f>
        <v>0</v>
      </c>
      <c r="AC8" s="79"/>
      <c r="AD8" s="94"/>
      <c r="AE8" s="95">
        <f>IF(P8=0,"",IF(AD8=0,"",(AD8/P8)))</f>
        <v>0</v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>
        <v>1</v>
      </c>
      <c r="AN8" s="101">
        <f>IF(P8=0,"",IF(AM8=0,"",(AM8/P8)))</f>
        <v>0.2</v>
      </c>
      <c r="AO8" s="100"/>
      <c r="AP8" s="102">
        <f>IFERROR(AP8/AM8,"-")</f>
        <v>0</v>
      </c>
      <c r="AQ8" s="103"/>
      <c r="AR8" s="104">
        <f>IFERROR(AQ8/AM8,"-")</f>
        <v>0</v>
      </c>
      <c r="AS8" s="105"/>
      <c r="AT8" s="105"/>
      <c r="AU8" s="105"/>
      <c r="AV8" s="106"/>
      <c r="AW8" s="107">
        <f>IF(P8=0,"",IF(AV8=0,"",(AV8/P8)))</f>
        <v>0</v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>
        <f>IF(P8=0,"",IF(BE8=0,"",(BE8/P8)))</f>
        <v>0</v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/>
      <c r="BO8" s="120">
        <f>IF(P8=0,"",IF(BN8=0,"",(BN8/P8)))</f>
        <v>0</v>
      </c>
      <c r="BP8" s="121"/>
      <c r="BQ8" s="122" t="str">
        <f>IFERROR(BP8/BN8,"-")</f>
        <v>-</v>
      </c>
      <c r="BR8" s="123"/>
      <c r="BS8" s="124" t="str">
        <f>IFERROR(BR8/BN8,"-")</f>
        <v>-</v>
      </c>
      <c r="BT8" s="125"/>
      <c r="BU8" s="125"/>
      <c r="BV8" s="125"/>
      <c r="BW8" s="126">
        <v>3</v>
      </c>
      <c r="BX8" s="127">
        <f>IF(P8=0,"",IF(BW8=0,"",(BW8/P8)))</f>
        <v>0.6</v>
      </c>
      <c r="BY8" s="128"/>
      <c r="BZ8" s="129">
        <f>IFERROR(BY8/BW8,"-")</f>
        <v>0</v>
      </c>
      <c r="CA8" s="130"/>
      <c r="CB8" s="131">
        <f>IFERROR(CA8/BW8,"-")</f>
        <v>0</v>
      </c>
      <c r="CC8" s="132"/>
      <c r="CD8" s="132"/>
      <c r="CE8" s="132"/>
      <c r="CF8" s="133">
        <v>1</v>
      </c>
      <c r="CG8" s="134">
        <f>IF(P8=0,"",IF(CF8=0,"",(CF8/P8)))</f>
        <v>0.2</v>
      </c>
      <c r="CH8" s="135"/>
      <c r="CI8" s="136">
        <f>IFERROR(CH8/CF8,"-")</f>
        <v>0</v>
      </c>
      <c r="CJ8" s="137"/>
      <c r="CK8" s="138">
        <f>IFERROR(CJ8/CF8,"-")</f>
        <v>0</v>
      </c>
      <c r="CL8" s="139"/>
      <c r="CM8" s="139"/>
      <c r="CN8" s="139"/>
      <c r="CO8" s="140">
        <v>0</v>
      </c>
      <c r="CP8" s="141">
        <v>0</v>
      </c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72</v>
      </c>
      <c r="C9" s="203"/>
      <c r="D9" s="203"/>
      <c r="E9" s="203"/>
      <c r="F9" s="203" t="s">
        <v>68</v>
      </c>
      <c r="G9" s="203"/>
      <c r="H9" s="90"/>
      <c r="I9" s="90"/>
      <c r="J9" s="188"/>
      <c r="K9" s="81">
        <v>46</v>
      </c>
      <c r="L9" s="81">
        <v>26</v>
      </c>
      <c r="M9" s="81">
        <v>25</v>
      </c>
      <c r="N9" s="91">
        <v>5</v>
      </c>
      <c r="O9" s="92">
        <v>0</v>
      </c>
      <c r="P9" s="93">
        <f>N9+O9</f>
        <v>5</v>
      </c>
      <c r="Q9" s="82">
        <f>IFERROR(P9/M9,"-")</f>
        <v>0.2</v>
      </c>
      <c r="R9" s="81">
        <v>3</v>
      </c>
      <c r="S9" s="81">
        <v>0</v>
      </c>
      <c r="T9" s="82">
        <f>IFERROR(S9/(O9+P9),"-")</f>
        <v>0</v>
      </c>
      <c r="U9" s="182"/>
      <c r="V9" s="84">
        <v>0</v>
      </c>
      <c r="W9" s="82">
        <f>IF(P9=0,"-",V9/P9)</f>
        <v>0</v>
      </c>
      <c r="X9" s="186">
        <v>0</v>
      </c>
      <c r="Y9" s="187">
        <f>IFERROR(X9/P9,"-")</f>
        <v>0</v>
      </c>
      <c r="Z9" s="187" t="str">
        <f>IFERROR(X9/V9,"-")</f>
        <v>-</v>
      </c>
      <c r="AA9" s="188"/>
      <c r="AB9" s="85"/>
      <c r="AC9" s="79"/>
      <c r="AD9" s="94"/>
      <c r="AE9" s="95">
        <f>IF(P9=0,"",IF(AD9=0,"",(AD9/P9)))</f>
        <v>0</v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>
        <f>IF(P9=0,"",IF(AM9=0,"",(AM9/P9)))</f>
        <v>0</v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>
        <f>IF(P9=0,"",IF(AV9=0,"",(AV9/P9)))</f>
        <v>0</v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>
        <f>IF(P9=0,"",IF(BE9=0,"",(BE9/P9)))</f>
        <v>0</v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>
        <v>1</v>
      </c>
      <c r="BO9" s="120">
        <f>IF(P9=0,"",IF(BN9=0,"",(BN9/P9)))</f>
        <v>0.2</v>
      </c>
      <c r="BP9" s="121"/>
      <c r="BQ9" s="122">
        <f>IFERROR(BP9/BN9,"-")</f>
        <v>0</v>
      </c>
      <c r="BR9" s="123"/>
      <c r="BS9" s="124">
        <f>IFERROR(BR9/BN9,"-")</f>
        <v>0</v>
      </c>
      <c r="BT9" s="125"/>
      <c r="BU9" s="125"/>
      <c r="BV9" s="125"/>
      <c r="BW9" s="126">
        <v>1</v>
      </c>
      <c r="BX9" s="127">
        <f>IF(P9=0,"",IF(BW9=0,"",(BW9/P9)))</f>
        <v>0.2</v>
      </c>
      <c r="BY9" s="128"/>
      <c r="BZ9" s="129">
        <f>IFERROR(BY9/BW9,"-")</f>
        <v>0</v>
      </c>
      <c r="CA9" s="130"/>
      <c r="CB9" s="131">
        <f>IFERROR(CA9/BW9,"-")</f>
        <v>0</v>
      </c>
      <c r="CC9" s="132"/>
      <c r="CD9" s="132"/>
      <c r="CE9" s="132"/>
      <c r="CF9" s="133">
        <v>3</v>
      </c>
      <c r="CG9" s="134">
        <f>IF(P9=0,"",IF(CF9=0,"",(CF9/P9)))</f>
        <v>0.6</v>
      </c>
      <c r="CH9" s="135"/>
      <c r="CI9" s="136">
        <f>IFERROR(CH9/CF9,"-")</f>
        <v>0</v>
      </c>
      <c r="CJ9" s="137"/>
      <c r="CK9" s="138">
        <f>IFERROR(CJ9/CF9,"-")</f>
        <v>0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>
        <f>AB10</f>
        <v>0</v>
      </c>
      <c r="B10" s="203" t="s">
        <v>73</v>
      </c>
      <c r="C10" s="203" t="s">
        <v>61</v>
      </c>
      <c r="D10" s="203" t="s">
        <v>74</v>
      </c>
      <c r="E10" s="203"/>
      <c r="F10" s="203" t="s">
        <v>63</v>
      </c>
      <c r="G10" s="203" t="s">
        <v>75</v>
      </c>
      <c r="H10" s="90" t="s">
        <v>76</v>
      </c>
      <c r="I10" s="90" t="s">
        <v>77</v>
      </c>
      <c r="J10" s="188">
        <v>65000</v>
      </c>
      <c r="K10" s="81">
        <v>0</v>
      </c>
      <c r="L10" s="81">
        <v>0</v>
      </c>
      <c r="M10" s="81">
        <v>1</v>
      </c>
      <c r="N10" s="91">
        <v>0</v>
      </c>
      <c r="O10" s="92">
        <v>0</v>
      </c>
      <c r="P10" s="93">
        <f>N10+O10</f>
        <v>0</v>
      </c>
      <c r="Q10" s="82">
        <f>IFERROR(P10/M10,"-")</f>
        <v>0</v>
      </c>
      <c r="R10" s="81">
        <v>0</v>
      </c>
      <c r="S10" s="81">
        <v>0</v>
      </c>
      <c r="T10" s="82" t="str">
        <f>IFERROR(S10/(O10+P10),"-")</f>
        <v>-</v>
      </c>
      <c r="U10" s="182">
        <f>IFERROR(J10/SUM(P10:P11),"-")</f>
        <v>65000</v>
      </c>
      <c r="V10" s="84">
        <v>0</v>
      </c>
      <c r="W10" s="82" t="str">
        <f>IF(P10=0,"-",V10/P10)</f>
        <v>-</v>
      </c>
      <c r="X10" s="186">
        <v>0</v>
      </c>
      <c r="Y10" s="187" t="str">
        <f>IFERROR(X10/P10,"-")</f>
        <v>-</v>
      </c>
      <c r="Z10" s="187" t="str">
        <f>IFERROR(X10/V10,"-")</f>
        <v>-</v>
      </c>
      <c r="AA10" s="188">
        <f>SUM(X10:X11)-SUM(J10:J11)</f>
        <v>-65000</v>
      </c>
      <c r="AB10" s="85">
        <f>SUM(X10:X11)/SUM(J10:J11)</f>
        <v>0</v>
      </c>
      <c r="AC10" s="79"/>
      <c r="AD10" s="94"/>
      <c r="AE10" s="95" t="str">
        <f>IF(P10=0,"",IF(AD10=0,"",(AD10/P10)))</f>
        <v/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 t="str">
        <f>IF(P10=0,"",IF(AM10=0,"",(AM10/P10)))</f>
        <v/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 t="str">
        <f>IF(P10=0,"",IF(AV10=0,"",(AV10/P10)))</f>
        <v/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/>
      <c r="BF10" s="113" t="str">
        <f>IF(P10=0,"",IF(BE10=0,"",(BE10/P10)))</f>
        <v/>
      </c>
      <c r="BG10" s="112"/>
      <c r="BH10" s="114" t="str">
        <f>IFERROR(BG10/BE10,"-")</f>
        <v>-</v>
      </c>
      <c r="BI10" s="115"/>
      <c r="BJ10" s="116" t="str">
        <f>IFERROR(BI10/BE10,"-")</f>
        <v>-</v>
      </c>
      <c r="BK10" s="117"/>
      <c r="BL10" s="117"/>
      <c r="BM10" s="117"/>
      <c r="BN10" s="119"/>
      <c r="BO10" s="120" t="str">
        <f>IF(P10=0,"",IF(BN10=0,"",(BN10/P10)))</f>
        <v/>
      </c>
      <c r="BP10" s="121"/>
      <c r="BQ10" s="122" t="str">
        <f>IFERROR(BP10/BN10,"-")</f>
        <v>-</v>
      </c>
      <c r="BR10" s="123"/>
      <c r="BS10" s="124" t="str">
        <f>IFERROR(BR10/BN10,"-")</f>
        <v>-</v>
      </c>
      <c r="BT10" s="125"/>
      <c r="BU10" s="125"/>
      <c r="BV10" s="125"/>
      <c r="BW10" s="126"/>
      <c r="BX10" s="127" t="str">
        <f>IF(P10=0,"",IF(BW10=0,"",(BW10/P10)))</f>
        <v/>
      </c>
      <c r="BY10" s="128"/>
      <c r="BZ10" s="129" t="str">
        <f>IFERROR(BY10/BW10,"-")</f>
        <v>-</v>
      </c>
      <c r="CA10" s="130"/>
      <c r="CB10" s="131" t="str">
        <f>IFERROR(CA10/BW10,"-")</f>
        <v>-</v>
      </c>
      <c r="CC10" s="132"/>
      <c r="CD10" s="132"/>
      <c r="CE10" s="132"/>
      <c r="CF10" s="133"/>
      <c r="CG10" s="134" t="str">
        <f>IF(P10=0,"",IF(CF10=0,"",(CF10/P10)))</f>
        <v/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78</v>
      </c>
      <c r="C11" s="203"/>
      <c r="D11" s="203"/>
      <c r="E11" s="203"/>
      <c r="F11" s="203" t="s">
        <v>68</v>
      </c>
      <c r="G11" s="203"/>
      <c r="H11" s="90"/>
      <c r="I11" s="90"/>
      <c r="J11" s="188"/>
      <c r="K11" s="81">
        <v>31</v>
      </c>
      <c r="L11" s="81">
        <v>16</v>
      </c>
      <c r="M11" s="81">
        <v>11</v>
      </c>
      <c r="N11" s="91">
        <v>1</v>
      </c>
      <c r="O11" s="92">
        <v>0</v>
      </c>
      <c r="P11" s="93">
        <f>N11+O11</f>
        <v>1</v>
      </c>
      <c r="Q11" s="82">
        <f>IFERROR(P11/M11,"-")</f>
        <v>0.090909090909091</v>
      </c>
      <c r="R11" s="81">
        <v>0</v>
      </c>
      <c r="S11" s="81">
        <v>0</v>
      </c>
      <c r="T11" s="82">
        <f>IFERROR(S11/(O11+P11),"-")</f>
        <v>0</v>
      </c>
      <c r="U11" s="182"/>
      <c r="V11" s="84">
        <v>0</v>
      </c>
      <c r="W11" s="82">
        <f>IF(P11=0,"-",V11/P11)</f>
        <v>0</v>
      </c>
      <c r="X11" s="186">
        <v>0</v>
      </c>
      <c r="Y11" s="187">
        <f>IFERROR(X11/P11,"-")</f>
        <v>0</v>
      </c>
      <c r="Z11" s="187" t="str">
        <f>IFERROR(X11/V11,"-")</f>
        <v>-</v>
      </c>
      <c r="AA11" s="188"/>
      <c r="AB11" s="85"/>
      <c r="AC11" s="79"/>
      <c r="AD11" s="94"/>
      <c r="AE11" s="95">
        <f>IF(P11=0,"",IF(AD11=0,"",(AD11/P11)))</f>
        <v>0</v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>
        <v>1</v>
      </c>
      <c r="AN11" s="101">
        <f>IF(P11=0,"",IF(AM11=0,"",(AM11/P11)))</f>
        <v>1</v>
      </c>
      <c r="AO11" s="100"/>
      <c r="AP11" s="102">
        <f>IFERROR(AP11/AM11,"-")</f>
        <v>0</v>
      </c>
      <c r="AQ11" s="103"/>
      <c r="AR11" s="104">
        <f>IFERROR(AQ11/AM11,"-")</f>
        <v>0</v>
      </c>
      <c r="AS11" s="105"/>
      <c r="AT11" s="105"/>
      <c r="AU11" s="105"/>
      <c r="AV11" s="106"/>
      <c r="AW11" s="107">
        <f>IF(P11=0,"",IF(AV11=0,"",(AV11/P11)))</f>
        <v>0</v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>
        <f>IF(P11=0,"",IF(BE11=0,"",(BE11/P11)))</f>
        <v>0</v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/>
      <c r="BO11" s="120">
        <f>IF(P11=0,"",IF(BN11=0,"",(BN11/P11)))</f>
        <v>0</v>
      </c>
      <c r="BP11" s="121"/>
      <c r="BQ11" s="122" t="str">
        <f>IFERROR(BP11/BN11,"-")</f>
        <v>-</v>
      </c>
      <c r="BR11" s="123"/>
      <c r="BS11" s="124" t="str">
        <f>IFERROR(BR11/BN11,"-")</f>
        <v>-</v>
      </c>
      <c r="BT11" s="125"/>
      <c r="BU11" s="125"/>
      <c r="BV11" s="125"/>
      <c r="BW11" s="126"/>
      <c r="BX11" s="127">
        <f>IF(P11=0,"",IF(BW11=0,"",(BW11/P11)))</f>
        <v>0</v>
      </c>
      <c r="BY11" s="128"/>
      <c r="BZ11" s="129" t="str">
        <f>IFERROR(BY11/BW11,"-")</f>
        <v>-</v>
      </c>
      <c r="CA11" s="130"/>
      <c r="CB11" s="131" t="str">
        <f>IFERROR(CA11/BW11,"-")</f>
        <v>-</v>
      </c>
      <c r="CC11" s="132"/>
      <c r="CD11" s="132"/>
      <c r="CE11" s="132"/>
      <c r="CF11" s="133"/>
      <c r="CG11" s="134">
        <f>IF(P11=0,"",IF(CF11=0,"",(CF11/P11)))</f>
        <v>0</v>
      </c>
      <c r="CH11" s="135"/>
      <c r="CI11" s="136" t="str">
        <f>IFERROR(CH11/CF11,"-")</f>
        <v>-</v>
      </c>
      <c r="CJ11" s="137"/>
      <c r="CK11" s="138" t="str">
        <f>IFERROR(CJ11/CF11,"-")</f>
        <v>-</v>
      </c>
      <c r="CL11" s="139"/>
      <c r="CM11" s="139"/>
      <c r="CN11" s="139"/>
      <c r="CO11" s="140">
        <v>0</v>
      </c>
      <c r="CP11" s="141">
        <v>0</v>
      </c>
      <c r="CQ11" s="141"/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30"/>
      <c r="B12" s="87"/>
      <c r="C12" s="88"/>
      <c r="D12" s="88"/>
      <c r="E12" s="88"/>
      <c r="F12" s="89"/>
      <c r="G12" s="90"/>
      <c r="H12" s="90"/>
      <c r="I12" s="90"/>
      <c r="J12" s="192"/>
      <c r="K12" s="34"/>
      <c r="L12" s="34"/>
      <c r="M12" s="31"/>
      <c r="N12" s="23"/>
      <c r="O12" s="23"/>
      <c r="P12" s="23"/>
      <c r="Q12" s="33"/>
      <c r="R12" s="32"/>
      <c r="S12" s="23"/>
      <c r="T12" s="32"/>
      <c r="U12" s="183"/>
      <c r="V12" s="25"/>
      <c r="W12" s="25"/>
      <c r="X12" s="189"/>
      <c r="Y12" s="189"/>
      <c r="Z12" s="189"/>
      <c r="AA12" s="189"/>
      <c r="AB12" s="33"/>
      <c r="AC12" s="59"/>
      <c r="AD12" s="63"/>
      <c r="AE12" s="64"/>
      <c r="AF12" s="63"/>
      <c r="AG12" s="67"/>
      <c r="AH12" s="68"/>
      <c r="AI12" s="69"/>
      <c r="AJ12" s="70"/>
      <c r="AK12" s="70"/>
      <c r="AL12" s="70"/>
      <c r="AM12" s="63"/>
      <c r="AN12" s="64"/>
      <c r="AO12" s="63"/>
      <c r="AP12" s="67"/>
      <c r="AQ12" s="68"/>
      <c r="AR12" s="69"/>
      <c r="AS12" s="70"/>
      <c r="AT12" s="70"/>
      <c r="AU12" s="70"/>
      <c r="AV12" s="63"/>
      <c r="AW12" s="64"/>
      <c r="AX12" s="63"/>
      <c r="AY12" s="67"/>
      <c r="AZ12" s="68"/>
      <c r="BA12" s="69"/>
      <c r="BB12" s="70"/>
      <c r="BC12" s="70"/>
      <c r="BD12" s="70"/>
      <c r="BE12" s="63"/>
      <c r="BF12" s="64"/>
      <c r="BG12" s="63"/>
      <c r="BH12" s="67"/>
      <c r="BI12" s="68"/>
      <c r="BJ12" s="69"/>
      <c r="BK12" s="70"/>
      <c r="BL12" s="70"/>
      <c r="BM12" s="70"/>
      <c r="BN12" s="65"/>
      <c r="BO12" s="66"/>
      <c r="BP12" s="63"/>
      <c r="BQ12" s="67"/>
      <c r="BR12" s="68"/>
      <c r="BS12" s="69"/>
      <c r="BT12" s="70"/>
      <c r="BU12" s="70"/>
      <c r="BV12" s="70"/>
      <c r="BW12" s="65"/>
      <c r="BX12" s="66"/>
      <c r="BY12" s="63"/>
      <c r="BZ12" s="67"/>
      <c r="CA12" s="68"/>
      <c r="CB12" s="69"/>
      <c r="CC12" s="70"/>
      <c r="CD12" s="70"/>
      <c r="CE12" s="70"/>
      <c r="CF12" s="65"/>
      <c r="CG12" s="66"/>
      <c r="CH12" s="63"/>
      <c r="CI12" s="67"/>
      <c r="CJ12" s="68"/>
      <c r="CK12" s="69"/>
      <c r="CL12" s="70"/>
      <c r="CM12" s="70"/>
      <c r="CN12" s="70"/>
      <c r="CO12" s="71"/>
      <c r="CP12" s="68"/>
      <c r="CQ12" s="68"/>
      <c r="CR12" s="68"/>
      <c r="CS12" s="72"/>
    </row>
    <row r="13" spans="1:98">
      <c r="A13" s="30"/>
      <c r="B13" s="37"/>
      <c r="C13" s="21"/>
      <c r="D13" s="21"/>
      <c r="E13" s="21"/>
      <c r="F13" s="22"/>
      <c r="G13" s="36"/>
      <c r="H13" s="36"/>
      <c r="I13" s="75"/>
      <c r="J13" s="193"/>
      <c r="K13" s="34"/>
      <c r="L13" s="34"/>
      <c r="M13" s="31"/>
      <c r="N13" s="23"/>
      <c r="O13" s="23"/>
      <c r="P13" s="23"/>
      <c r="Q13" s="33"/>
      <c r="R13" s="32"/>
      <c r="S13" s="23"/>
      <c r="T13" s="32"/>
      <c r="U13" s="183"/>
      <c r="V13" s="25"/>
      <c r="W13" s="25"/>
      <c r="X13" s="189"/>
      <c r="Y13" s="189"/>
      <c r="Z13" s="189"/>
      <c r="AA13" s="189"/>
      <c r="AB13" s="33"/>
      <c r="AC13" s="61"/>
      <c r="AD13" s="63"/>
      <c r="AE13" s="64"/>
      <c r="AF13" s="63"/>
      <c r="AG13" s="67"/>
      <c r="AH13" s="68"/>
      <c r="AI13" s="69"/>
      <c r="AJ13" s="70"/>
      <c r="AK13" s="70"/>
      <c r="AL13" s="70"/>
      <c r="AM13" s="63"/>
      <c r="AN13" s="64"/>
      <c r="AO13" s="63"/>
      <c r="AP13" s="67"/>
      <c r="AQ13" s="68"/>
      <c r="AR13" s="69"/>
      <c r="AS13" s="70"/>
      <c r="AT13" s="70"/>
      <c r="AU13" s="70"/>
      <c r="AV13" s="63"/>
      <c r="AW13" s="64"/>
      <c r="AX13" s="63"/>
      <c r="AY13" s="67"/>
      <c r="AZ13" s="68"/>
      <c r="BA13" s="69"/>
      <c r="BB13" s="70"/>
      <c r="BC13" s="70"/>
      <c r="BD13" s="70"/>
      <c r="BE13" s="63"/>
      <c r="BF13" s="64"/>
      <c r="BG13" s="63"/>
      <c r="BH13" s="67"/>
      <c r="BI13" s="68"/>
      <c r="BJ13" s="69"/>
      <c r="BK13" s="70"/>
      <c r="BL13" s="70"/>
      <c r="BM13" s="70"/>
      <c r="BN13" s="65"/>
      <c r="BO13" s="66"/>
      <c r="BP13" s="63"/>
      <c r="BQ13" s="67"/>
      <c r="BR13" s="68"/>
      <c r="BS13" s="69"/>
      <c r="BT13" s="70"/>
      <c r="BU13" s="70"/>
      <c r="BV13" s="70"/>
      <c r="BW13" s="65"/>
      <c r="BX13" s="66"/>
      <c r="BY13" s="63"/>
      <c r="BZ13" s="67"/>
      <c r="CA13" s="68"/>
      <c r="CB13" s="69"/>
      <c r="CC13" s="70"/>
      <c r="CD13" s="70"/>
      <c r="CE13" s="70"/>
      <c r="CF13" s="65"/>
      <c r="CG13" s="66"/>
      <c r="CH13" s="63"/>
      <c r="CI13" s="67"/>
      <c r="CJ13" s="68"/>
      <c r="CK13" s="69"/>
      <c r="CL13" s="70"/>
      <c r="CM13" s="70"/>
      <c r="CN13" s="70"/>
      <c r="CO13" s="71"/>
      <c r="CP13" s="68"/>
      <c r="CQ13" s="68"/>
      <c r="CR13" s="68"/>
      <c r="CS13" s="72"/>
    </row>
    <row r="14" spans="1:98">
      <c r="A14" s="19">
        <f>AB14</f>
        <v>0</v>
      </c>
      <c r="B14" s="39"/>
      <c r="C14" s="39"/>
      <c r="D14" s="39"/>
      <c r="E14" s="39"/>
      <c r="F14" s="39"/>
      <c r="G14" s="40" t="s">
        <v>79</v>
      </c>
      <c r="H14" s="40"/>
      <c r="I14" s="40"/>
      <c r="J14" s="190">
        <f>SUM(J6:J13)</f>
        <v>210000</v>
      </c>
      <c r="K14" s="41">
        <f>SUM(K6:K13)</f>
        <v>113</v>
      </c>
      <c r="L14" s="41">
        <f>SUM(L6:L13)</f>
        <v>50</v>
      </c>
      <c r="M14" s="41">
        <f>SUM(M6:M13)</f>
        <v>167</v>
      </c>
      <c r="N14" s="41">
        <f>SUM(N6:N13)</f>
        <v>12</v>
      </c>
      <c r="O14" s="41">
        <f>SUM(O6:O13)</f>
        <v>0</v>
      </c>
      <c r="P14" s="41">
        <f>SUM(P6:P13)</f>
        <v>12</v>
      </c>
      <c r="Q14" s="42">
        <f>IFERROR(P14/M14,"-")</f>
        <v>0.07185628742515</v>
      </c>
      <c r="R14" s="78">
        <f>SUM(R6:R13)</f>
        <v>3</v>
      </c>
      <c r="S14" s="78">
        <f>SUM(S6:S13)</f>
        <v>0</v>
      </c>
      <c r="T14" s="42">
        <f>IFERROR(R14/P14,"-")</f>
        <v>0.25</v>
      </c>
      <c r="U14" s="184">
        <f>IFERROR(J14/P14,"-")</f>
        <v>17500</v>
      </c>
      <c r="V14" s="44">
        <f>SUM(V6:V13)</f>
        <v>0</v>
      </c>
      <c r="W14" s="42">
        <f>IFERROR(V14/P14,"-")</f>
        <v>0</v>
      </c>
      <c r="X14" s="190">
        <f>SUM(X6:X13)</f>
        <v>0</v>
      </c>
      <c r="Y14" s="190">
        <f>IFERROR(X14/P14,"-")</f>
        <v>0</v>
      </c>
      <c r="Z14" s="190" t="str">
        <f>IFERROR(X14/V14,"-")</f>
        <v>-</v>
      </c>
      <c r="AA14" s="190">
        <f>X14-J14</f>
        <v>-210000</v>
      </c>
      <c r="AB14" s="47">
        <f>X14/J14</f>
        <v>0</v>
      </c>
      <c r="AC14" s="60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