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<sst xmlns="http://schemas.openxmlformats.org/spreadsheetml/2006/main" uniqueCount="78">
  <si>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</si>
  <si>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</si>
  <si>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</si>
  <si>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</si>
  <si>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</si>
  <si>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</si>
  <si>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</si>
  <si>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</si>
  <si>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</si>
  <si>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</si>
  <si>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</si>
  <si>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</si>
  <si>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</si>
  <si>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</si>
  <si>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</si>
  <si>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</si>
  <si>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</si>
  <si>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</si>
  <si>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</si>
  <si>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</si>
  <si>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</si>
  <si>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</si>
  <si>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</si>
  <si>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</si>
  <si>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</si>
  <si>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</si>
  <si>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</si>
  <si>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</si>
  <si>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</si>
  <si>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</si>
  <si>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</si>
  <si>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</si>
  <si>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</si>
  <si>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</si>
  <si>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</si>
  <si>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</si>
  <si>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</si>
  <si>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</si>
  <si>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</si>
  <si>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</si>
  <si>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</si>
  <si>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</si>
  <si>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</si>
  <si>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</si>
  <si>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</si>
  <si>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</si>
  <si>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</si>
  <si>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</si>
  <si>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</si>
  <si>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</si>
  <si>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</si>
  <si>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</si>
  <si>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</si>
  <si>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</si>
  <si>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</si>
  <si>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</si>
  <si>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</si>
  <si>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</si>
  <si>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</si>
  <si>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</si>
  <si>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ad891</t>
  </si>
  <si>
    <t>日本文芸社</t>
  </si>
  <si>
    <t>2P縦書き男性募集版</t>
  </si>
  <si>
    <t>lp07</t>
  </si>
  <si>
    <t>週刊漫画ゴラク.1W金</t>
  </si>
  <si>
    <t>1C2P</t>
  </si>
  <si>
    <t>11月01日(金)</t>
  </si>
  <si>
    <t>ad892</t>
  </si>
  <si>
    <t>空電</t>
  </si>
  <si>
    <t>ad893</t>
  </si>
  <si>
    <t>大洋図書</t>
  </si>
  <si>
    <t>5P風俗ヘスティア(高宮菜々子さん)</t>
  </si>
  <si>
    <t>lp14</t>
  </si>
  <si>
    <t>実話ナックルズ ウルトラ</t>
  </si>
  <si>
    <t>1C5P</t>
  </si>
  <si>
    <t>11月29日(金)</t>
  </si>
  <si>
    <t>ad894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</si>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</sst>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200000</v>
      </c>
      <c r="E6" s="81">
        <v>149</v>
      </c>
      <c r="F6" s="81">
        <v>66</v>
      </c>
      <c r="G6" s="81">
        <v>241</v>
      </c>
      <c r="H6" s="91">
        <v>27</v>
      </c>
      <c r="I6" s="92">
        <v>0</v>
      </c>
      <c r="J6" s="145">
        <f>H6+I6</f>
        <v>27</v>
      </c>
      <c r="K6" s="82">
        <f>IFERROR(J6/G6,"-")</f>
        <v>0.11203319502075</v>
      </c>
      <c r="L6" s="81">
        <v>2</v>
      </c>
      <c r="M6" s="81">
        <v>8</v>
      </c>
      <c r="N6" s="82">
        <f>IFERROR(L6/J6,"-")</f>
        <v>0.074074074074074</v>
      </c>
      <c r="O6" s="83">
        <f>IFERROR(D6/J6,"-")</f>
        <v>7407.4074074074</v>
      </c>
      <c r="P6" s="84">
        <v>2</v>
      </c>
      <c r="Q6" s="82">
        <f>IFERROR(P6/J6,"-")</f>
        <v>0.074074074074074</v>
      </c>
      <c r="R6" s="200">
        <v>20000</v>
      </c>
      <c r="S6" s="201">
        <f>IFERROR(R6/J6,"-")</f>
        <v>740.74074074074</v>
      </c>
      <c r="T6" s="201">
        <f>IFERROR(R6/P6,"-")</f>
        <v>10000</v>
      </c>
      <c r="U6" s="195">
        <f>IFERROR(R6-D6,"-")</f>
        <v>-180000</v>
      </c>
      <c r="V6" s="85">
        <f>R6/D6</f>
        <v>0.1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200000</v>
      </c>
      <c r="E9" s="41">
        <f>SUM(E6:E7)</f>
        <v>149</v>
      </c>
      <c r="F9" s="41">
        <f>SUM(F6:F7)</f>
        <v>66</v>
      </c>
      <c r="G9" s="41">
        <f>SUM(G6:G7)</f>
        <v>241</v>
      </c>
      <c r="H9" s="41">
        <f>SUM(H6:H7)</f>
        <v>27</v>
      </c>
      <c r="I9" s="41">
        <f>SUM(I6:I7)</f>
        <v>0</v>
      </c>
      <c r="J9" s="41">
        <f>SUM(J6:J7)</f>
        <v>27</v>
      </c>
      <c r="K9" s="42">
        <f>IFERROR(J9/G9,"-")</f>
        <v>0.11203319502075</v>
      </c>
      <c r="L9" s="78">
        <f>SUM(L6:L7)</f>
        <v>2</v>
      </c>
      <c r="M9" s="78">
        <f>SUM(M6:M7)</f>
        <v>8</v>
      </c>
      <c r="N9" s="42">
        <f>IFERROR(L9/J9,"-")</f>
        <v>0.074074074074074</v>
      </c>
      <c r="O9" s="43">
        <f>IFERROR(D9/J9,"-")</f>
        <v>7407.4074074074</v>
      </c>
      <c r="P9" s="44">
        <f>SUM(P6:P7)</f>
        <v>2</v>
      </c>
      <c r="Q9" s="42">
        <f>IFERROR(P9/J9,"-")</f>
        <v>0.074074074074074</v>
      </c>
      <c r="R9" s="45">
        <f>SUM(R6:R7)</f>
        <v>20000</v>
      </c>
      <c r="S9" s="45">
        <f>IFERROR(R9/J9,"-")</f>
        <v>740.74074074074</v>
      </c>
      <c r="T9" s="45">
        <f>IFERROR(R9/P9,"-")</f>
        <v>10000</v>
      </c>
      <c r="U9" s="46">
        <f>SUM(U6:U7)</f>
        <v>-180000</v>
      </c>
      <c r="V9" s="47">
        <f>IFERROR(R9/D9,"-")</f>
        <v>0.1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125000</v>
      </c>
      <c r="K6" s="81">
        <v>29</v>
      </c>
      <c r="L6" s="81">
        <v>0</v>
      </c>
      <c r="M6" s="81">
        <v>131</v>
      </c>
      <c r="N6" s="91">
        <v>15</v>
      </c>
      <c r="O6" s="92">
        <v>0</v>
      </c>
      <c r="P6" s="93">
        <f>N6+O6</f>
        <v>15</v>
      </c>
      <c r="Q6" s="82">
        <f>IFERROR(P6/M6,"-")</f>
        <v>0.11450381679389</v>
      </c>
      <c r="R6" s="81">
        <v>0</v>
      </c>
      <c r="S6" s="81">
        <v>6</v>
      </c>
      <c r="T6" s="82">
        <f>IFERROR(S6/(O6+P6),"-")</f>
        <v>0.4</v>
      </c>
      <c r="U6" s="182">
        <f>IFERROR(J6/SUM(P6:P7),"-")</f>
        <v>6944.4444444444</v>
      </c>
      <c r="V6" s="84">
        <v>1</v>
      </c>
      <c r="W6" s="82">
        <f>IF(P6=0,"-",V6/P6)</f>
        <v>0.066666666666667</v>
      </c>
      <c r="X6" s="186">
        <v>5000</v>
      </c>
      <c r="Y6" s="187">
        <f>IFERROR(X6/P6,"-")</f>
        <v>333.33333333333</v>
      </c>
      <c r="Z6" s="187">
        <f>IFERROR(X6/V6,"-")</f>
        <v>5000</v>
      </c>
      <c r="AA6" s="188">
        <f>SUM(X6:X7)-SUM(J6:J7)</f>
        <v>-120000</v>
      </c>
      <c r="AB6" s="85">
        <f>SUM(X6:X7)/SUM(J6:J7)</f>
        <v>0.04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0.4</v>
      </c>
      <c r="BY6" s="128">
        <v>2</v>
      </c>
      <c r="BZ6" s="129">
        <f>IFERROR(BY6/BW6,"-")</f>
        <v>0.33333333333333</v>
      </c>
      <c r="CA6" s="130">
        <v>135000</v>
      </c>
      <c r="CB6" s="131">
        <f>IFERROR(CA6/BW6,"-")</f>
        <v>22500</v>
      </c>
      <c r="CC6" s="132">
        <v>1</v>
      </c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130000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38</v>
      </c>
      <c r="L7" s="81">
        <v>25</v>
      </c>
      <c r="M7" s="81">
        <v>6</v>
      </c>
      <c r="N7" s="91">
        <v>3</v>
      </c>
      <c r="O7" s="92">
        <v>0</v>
      </c>
      <c r="P7" s="93">
        <f>N7+O7</f>
        <v>3</v>
      </c>
      <c r="Q7" s="82">
        <f>IFERROR(P7/M7,"-")</f>
        <v>0.5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</v>
      </c>
      <c r="B8" s="203" t="s">
        <v>69</v>
      </c>
      <c r="C8" s="203" t="s">
        <v>70</v>
      </c>
      <c r="D8" s="203" t="s">
        <v>71</v>
      </c>
      <c r="E8" s="203"/>
      <c r="F8" s="203" t="s">
        <v>72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12</v>
      </c>
      <c r="L8" s="81">
        <v>0</v>
      </c>
      <c r="M8" s="81">
        <v>62</v>
      </c>
      <c r="N8" s="91">
        <v>7</v>
      </c>
      <c r="O8" s="92">
        <v>0</v>
      </c>
      <c r="P8" s="93">
        <f>N8+O8</f>
        <v>7</v>
      </c>
      <c r="Q8" s="82">
        <f>IFERROR(P8/M8,"-")</f>
        <v>0.11290322580645</v>
      </c>
      <c r="R8" s="81">
        <v>2</v>
      </c>
      <c r="S8" s="81">
        <v>1</v>
      </c>
      <c r="T8" s="82">
        <f>IFERROR(S8/(O8+P8),"-")</f>
        <v>0.14285714285714</v>
      </c>
      <c r="U8" s="182">
        <f>IFERROR(J8/SUM(P8:P9),"-")</f>
        <v>8333.3333333333</v>
      </c>
      <c r="V8" s="84">
        <v>1</v>
      </c>
      <c r="W8" s="82">
        <f>IF(P8=0,"-",V8/P8)</f>
        <v>0.14285714285714</v>
      </c>
      <c r="X8" s="186">
        <v>15000</v>
      </c>
      <c r="Y8" s="187">
        <f>IFERROR(X8/P8,"-")</f>
        <v>2142.8571428571</v>
      </c>
      <c r="Z8" s="187">
        <f>IFERROR(X8/V8,"-")</f>
        <v>15000</v>
      </c>
      <c r="AA8" s="188">
        <f>SUM(X8:X9)-SUM(J8:J9)</f>
        <v>-60000</v>
      </c>
      <c r="AB8" s="85">
        <f>SUM(X8:X9)/SUM(J8:J9)</f>
        <v>0.2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0.28571428571429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0.57142857142857</v>
      </c>
      <c r="BY8" s="128">
        <v>1</v>
      </c>
      <c r="BZ8" s="129">
        <f>IFERROR(BY8/BW8,"-")</f>
        <v>0.25</v>
      </c>
      <c r="CA8" s="130">
        <v>15000</v>
      </c>
      <c r="CB8" s="131">
        <f>IFERROR(CA8/BW8,"-")</f>
        <v>3750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15000</v>
      </c>
      <c r="CQ8" s="141">
        <v>15000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70</v>
      </c>
      <c r="L9" s="81">
        <v>41</v>
      </c>
      <c r="M9" s="81">
        <v>42</v>
      </c>
      <c r="N9" s="91">
        <v>2</v>
      </c>
      <c r="O9" s="92">
        <v>0</v>
      </c>
      <c r="P9" s="93">
        <f>N9+O9</f>
        <v>2</v>
      </c>
      <c r="Q9" s="82">
        <f>IFERROR(P9/M9,"-")</f>
        <v>0.047619047619048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200000</v>
      </c>
      <c r="K12" s="41">
        <f>SUM(K6:K11)</f>
        <v>149</v>
      </c>
      <c r="L12" s="41">
        <f>SUM(L6:L11)</f>
        <v>66</v>
      </c>
      <c r="M12" s="41">
        <f>SUM(M6:M11)</f>
        <v>241</v>
      </c>
      <c r="N12" s="41">
        <f>SUM(N6:N11)</f>
        <v>27</v>
      </c>
      <c r="O12" s="41">
        <f>SUM(O6:O11)</f>
        <v>0</v>
      </c>
      <c r="P12" s="41">
        <f>SUM(P6:P11)</f>
        <v>27</v>
      </c>
      <c r="Q12" s="42">
        <f>IFERROR(P12/M12,"-")</f>
        <v>0.11203319502075</v>
      </c>
      <c r="R12" s="78">
        <f>SUM(R6:R11)</f>
        <v>2</v>
      </c>
      <c r="S12" s="78">
        <f>SUM(S6:S11)</f>
        <v>8</v>
      </c>
      <c r="T12" s="42">
        <f>IFERROR(R12/P12,"-")</f>
        <v>0.074074074074074</v>
      </c>
      <c r="U12" s="184">
        <f>IFERROR(J12/P12,"-")</f>
        <v>7407.4074074074</v>
      </c>
      <c r="V12" s="44">
        <f>SUM(V6:V11)</f>
        <v>2</v>
      </c>
      <c r="W12" s="42">
        <f>IFERROR(V12/P12,"-")</f>
        <v>0.074074074074074</v>
      </c>
      <c r="X12" s="190">
        <f>SUM(X6:X11)</f>
        <v>20000</v>
      </c>
      <c r="Y12" s="190">
        <f>IFERROR(X12/P12,"-")</f>
        <v>740.74074074074</v>
      </c>
      <c r="Z12" s="190">
        <f>IFERROR(X12/V12,"-")</f>
        <v>10000</v>
      </c>
      <c r="AA12" s="190">
        <f>X12-J12</f>
        <v>-180000</v>
      </c>
      <c r="AB12" s="47">
        <f>X12/J12</f>
        <v>0.1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