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<sst xmlns="http://schemas.openxmlformats.org/spreadsheetml/2006/main" uniqueCount="94">
  <si>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</si>
  <si>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</si>
  <si>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</si>
  <si>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</si>
  <si>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</si>
  <si>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</si>
  <si>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</si>
  <si>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</si>
  <si>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</si>
  <si>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</si>
  <si>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</si>
  <si>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</si>
  <si>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</si>
  <si>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</si>
  <si>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</si>
  <si>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</si>
  <si>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</si>
  <si>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</si>
  <si>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</si>
  <si>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</si>
  <si>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</si>
  <si>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</si>
  <si>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</si>
  <si>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</si>
  <si>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</si>
  <si>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</si>
  <si>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</si>
  <si>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</si>
  <si>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</si>
  <si>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</si>
  <si>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</si>
  <si>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</si>
  <si>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</si>
  <si>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</si>
  <si>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</si>
  <si>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</si>
  <si>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</si>
  <si>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</si>
  <si>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</si>
  <si>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</si>
  <si>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</si>
  <si>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</si>
  <si>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</si>
  <si>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</si>
  <si>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</si>
  <si>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</si>
  <si>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</si>
  <si>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</si>
  <si>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</si>
  <si>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</si>
  <si>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</si>
  <si>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</si>
  <si>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</si>
  <si>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</si>
  <si>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</si>
  <si>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</si>
  <si>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</si>
  <si>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</si>
  <si>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</si>
  <si>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</si>
  <si>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</si>
  <si>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ln_adn050</t>
  </si>
  <si>
    <t>大洋図書</t>
  </si>
  <si>
    <t>2P中心でか文字版(高宮菜々子さん)_LINE版</t>
  </si>
  <si>
    <t>line</t>
  </si>
  <si>
    <t>実話ナックルズGOLD</t>
  </si>
  <si>
    <t>1C2P</t>
  </si>
  <si>
    <t>7月08日(月)</t>
  </si>
  <si>
    <t>ad869</t>
  </si>
  <si>
    <t>空電</t>
  </si>
  <si>
    <t>ln_adn051</t>
  </si>
  <si>
    <t>5P風俗ヘスティア(高宮菜々子さん)_LINE版</t>
  </si>
  <si>
    <t>実話ナックルズ ウルトラ</t>
  </si>
  <si>
    <t>1C5P</t>
  </si>
  <si>
    <t>7月30日(火)</t>
  </si>
  <si>
    <t>ad870</t>
  </si>
  <si>
    <t>ln_adn052</t>
  </si>
  <si>
    <t>文友舎</t>
  </si>
  <si>
    <t>2P素敵なヤリ活（タイトル『素敵なヤリ活』）_LINE版</t>
  </si>
  <si>
    <t>EXCITING MAX! DELUXE</t>
  </si>
  <si>
    <t>4C2P</t>
  </si>
  <si>
    <t>7月31日(水)</t>
  </si>
  <si>
    <t>ad871</t>
  </si>
  <si>
    <t>雑誌 TOTAL</t>
  </si>
  <si>
    <t>●DVD 広告</t>
  </si>
  <si>
    <t>pa632</t>
  </si>
  <si>
    <t>DVD4コマ-ヘスティア</t>
  </si>
  <si>
    <t>毎月売</t>
  </si>
  <si>
    <t>lp07</t>
  </si>
  <si>
    <t>EXCITING MAX!SPECIAL</t>
  </si>
  <si>
    <t>DVD袋裏1C+コンテンツ枠</t>
  </si>
  <si>
    <t>7月11日(木)</t>
  </si>
  <si>
    <t>pa633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</si>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</sst>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175000</v>
      </c>
      <c r="E6" s="81">
        <v>93</v>
      </c>
      <c r="F6" s="81">
        <v>50</v>
      </c>
      <c r="G6" s="81">
        <v>78</v>
      </c>
      <c r="H6" s="91">
        <v>50</v>
      </c>
      <c r="I6" s="92">
        <v>0</v>
      </c>
      <c r="J6" s="145">
        <f>H6+I6</f>
        <v>50</v>
      </c>
      <c r="K6" s="82">
        <f>IFERROR(J6/G6,"-")</f>
        <v>0.64102564102564</v>
      </c>
      <c r="L6" s="81">
        <v>5</v>
      </c>
      <c r="M6" s="81">
        <v>7</v>
      </c>
      <c r="N6" s="82">
        <f>IFERROR(L6/J6,"-")</f>
        <v>0.1</v>
      </c>
      <c r="O6" s="83">
        <f>IFERROR(D6/J6,"-")</f>
        <v>3500</v>
      </c>
      <c r="P6" s="84">
        <v>3</v>
      </c>
      <c r="Q6" s="82">
        <f>IFERROR(P6/J6,"-")</f>
        <v>0.06</v>
      </c>
      <c r="R6" s="200">
        <v>145200</v>
      </c>
      <c r="S6" s="201">
        <f>IFERROR(R6/J6,"-")</f>
        <v>2904</v>
      </c>
      <c r="T6" s="201">
        <f>IFERROR(R6/P6,"-")</f>
        <v>48400</v>
      </c>
      <c r="U6" s="195">
        <f>IFERROR(R6-D6,"-")</f>
        <v>-29800</v>
      </c>
      <c r="V6" s="85">
        <f>R6/D6</f>
        <v>0.82971428571429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217</v>
      </c>
      <c r="F7" s="81">
        <v>122</v>
      </c>
      <c r="G7" s="81">
        <v>260</v>
      </c>
      <c r="H7" s="91">
        <v>53</v>
      </c>
      <c r="I7" s="92">
        <v>0</v>
      </c>
      <c r="J7" s="145">
        <f>H7+I7</f>
        <v>53</v>
      </c>
      <c r="K7" s="82">
        <f>IFERROR(J7/G7,"-")</f>
        <v>0.20384615384615</v>
      </c>
      <c r="L7" s="81">
        <v>5</v>
      </c>
      <c r="M7" s="81">
        <v>9</v>
      </c>
      <c r="N7" s="82">
        <f>IFERROR(L7/J7,"-")</f>
        <v>0.094339622641509</v>
      </c>
      <c r="O7" s="83">
        <f>IFERROR(D7/J7,"-")</f>
        <v>2358.4905660377</v>
      </c>
      <c r="P7" s="84">
        <v>2</v>
      </c>
      <c r="Q7" s="82">
        <f>IFERROR(P7/J7,"-")</f>
        <v>0.037735849056604</v>
      </c>
      <c r="R7" s="200">
        <v>609020</v>
      </c>
      <c r="S7" s="201">
        <f>IFERROR(R7/J7,"-")</f>
        <v>11490.943396226</v>
      </c>
      <c r="T7" s="201">
        <f>IFERROR(R7/P7,"-")</f>
        <v>304510</v>
      </c>
      <c r="U7" s="195">
        <f>IFERROR(R7-D7,"-")</f>
        <v>484020</v>
      </c>
      <c r="V7" s="85">
        <f>R7/D7</f>
        <v>4.87216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300000</v>
      </c>
      <c r="E10" s="41">
        <f>SUM(E6:E8)</f>
        <v>310</v>
      </c>
      <c r="F10" s="41">
        <f>SUM(F6:F8)</f>
        <v>172</v>
      </c>
      <c r="G10" s="41">
        <f>SUM(G6:G8)</f>
        <v>338</v>
      </c>
      <c r="H10" s="41">
        <f>SUM(H6:H8)</f>
        <v>103</v>
      </c>
      <c r="I10" s="41">
        <f>SUM(I6:I8)</f>
        <v>0</v>
      </c>
      <c r="J10" s="41">
        <f>SUM(J6:J8)</f>
        <v>103</v>
      </c>
      <c r="K10" s="42">
        <f>IFERROR(J10/G10,"-")</f>
        <v>0.30473372781065</v>
      </c>
      <c r="L10" s="78">
        <f>SUM(L6:L8)</f>
        <v>10</v>
      </c>
      <c r="M10" s="78">
        <f>SUM(M6:M8)</f>
        <v>16</v>
      </c>
      <c r="N10" s="42">
        <f>IFERROR(L10/J10,"-")</f>
        <v>0.097087378640777</v>
      </c>
      <c r="O10" s="43">
        <f>IFERROR(D10/J10,"-")</f>
        <v>2912.6213592233</v>
      </c>
      <c r="P10" s="44">
        <f>SUM(P6:P8)</f>
        <v>5</v>
      </c>
      <c r="Q10" s="42">
        <f>IFERROR(P10/J10,"-")</f>
        <v>0.048543689320388</v>
      </c>
      <c r="R10" s="45">
        <f>SUM(R6:R8)</f>
        <v>754220</v>
      </c>
      <c r="S10" s="45">
        <f>IFERROR(R10/J10,"-")</f>
        <v>7322.5242718447</v>
      </c>
      <c r="T10" s="45">
        <f>IFERROR(R10/P10,"-")</f>
        <v>150844</v>
      </c>
      <c r="U10" s="46">
        <f>SUM(U6:U8)</f>
        <v>454220</v>
      </c>
      <c r="V10" s="47">
        <f>IFERROR(R10/D10,"-")</f>
        <v>2.5140666666667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45000</v>
      </c>
      <c r="K6" s="81">
        <v>0</v>
      </c>
      <c r="L6" s="81">
        <v>0</v>
      </c>
      <c r="M6" s="81">
        <v>0</v>
      </c>
      <c r="N6" s="91">
        <v>4</v>
      </c>
      <c r="O6" s="92">
        <v>0</v>
      </c>
      <c r="P6" s="93">
        <f>N6+O6</f>
        <v>4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0.25</v>
      </c>
      <c r="U6" s="182">
        <f>IFERROR(J6/SUM(P6:P7),"-")</f>
        <v>6428.5714285714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-45000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30</v>
      </c>
      <c r="L7" s="81">
        <v>19</v>
      </c>
      <c r="M7" s="81">
        <v>5</v>
      </c>
      <c r="N7" s="91">
        <v>3</v>
      </c>
      <c r="O7" s="92">
        <v>0</v>
      </c>
      <c r="P7" s="93">
        <f>N7+O7</f>
        <v>3</v>
      </c>
      <c r="Q7" s="82">
        <f>IFERROR(P7/M7,"-")</f>
        <v>0.6</v>
      </c>
      <c r="R7" s="81">
        <v>0</v>
      </c>
      <c r="S7" s="81">
        <v>1</v>
      </c>
      <c r="T7" s="82">
        <f>IFERROR(S7/(O7+P7),"-")</f>
        <v>0.33333333333333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0.33333333333333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0.66666666666667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1.5066666666667</v>
      </c>
      <c r="B8" s="203" t="s">
        <v>70</v>
      </c>
      <c r="C8" s="203" t="s">
        <v>62</v>
      </c>
      <c r="D8" s="203" t="s">
        <v>71</v>
      </c>
      <c r="E8" s="203"/>
      <c r="F8" s="203" t="s">
        <v>64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0</v>
      </c>
      <c r="L8" s="81">
        <v>0</v>
      </c>
      <c r="M8" s="81">
        <v>0</v>
      </c>
      <c r="N8" s="91">
        <v>27</v>
      </c>
      <c r="O8" s="92">
        <v>0</v>
      </c>
      <c r="P8" s="93">
        <f>N8+O8</f>
        <v>27</v>
      </c>
      <c r="Q8" s="82" t="str">
        <f>IFERROR(P8/M8,"-")</f>
        <v>-</v>
      </c>
      <c r="R8" s="81">
        <v>2</v>
      </c>
      <c r="S8" s="81">
        <v>4</v>
      </c>
      <c r="T8" s="82">
        <f>IFERROR(S8/(O8+P8),"-")</f>
        <v>0.14814814814815</v>
      </c>
      <c r="U8" s="182">
        <f>IFERROR(J8/SUM(P8:P9),"-")</f>
        <v>2343.75</v>
      </c>
      <c r="V8" s="84">
        <v>1</v>
      </c>
      <c r="W8" s="82">
        <f>IF(P8=0,"-",V8/P8)</f>
        <v>0.037037037037037</v>
      </c>
      <c r="X8" s="186">
        <v>110000</v>
      </c>
      <c r="Y8" s="187">
        <f>IFERROR(X8/P8,"-")</f>
        <v>4074.0740740741</v>
      </c>
      <c r="Z8" s="187">
        <f>IFERROR(X8/V8,"-")</f>
        <v>110000</v>
      </c>
      <c r="AA8" s="188">
        <f>SUM(X8:X9)-SUM(J8:J9)</f>
        <v>38000</v>
      </c>
      <c r="AB8" s="85">
        <f>SUM(X8:X9)/SUM(J8:J9)</f>
        <v>1.5066666666667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3</v>
      </c>
      <c r="AN8" s="101">
        <f>IF(P8=0,"",IF(AM8=0,"",(AM8/P8)))</f>
        <v>0.11111111111111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4</v>
      </c>
      <c r="AW8" s="107">
        <f>IF(P8=0,"",IF(AV8=0,"",(AV8/P8)))</f>
        <v>0.14814814814815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7</v>
      </c>
      <c r="BF8" s="113">
        <f>IF(P8=0,"",IF(BE8=0,"",(BE8/P8)))</f>
        <v>0.25925925925926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8</v>
      </c>
      <c r="BO8" s="120">
        <f>IF(P8=0,"",IF(BN8=0,"",(BN8/P8)))</f>
        <v>0.2962962962963</v>
      </c>
      <c r="BP8" s="121">
        <v>1</v>
      </c>
      <c r="BQ8" s="122">
        <f>IFERROR(BP8/BN8,"-")</f>
        <v>0.125</v>
      </c>
      <c r="BR8" s="123">
        <v>110000</v>
      </c>
      <c r="BS8" s="124">
        <f>IFERROR(BR8/BN8,"-")</f>
        <v>13750</v>
      </c>
      <c r="BT8" s="125"/>
      <c r="BU8" s="125"/>
      <c r="BV8" s="125">
        <v>1</v>
      </c>
      <c r="BW8" s="126">
        <v>4</v>
      </c>
      <c r="BX8" s="127">
        <f>IF(P8=0,"",IF(BW8=0,"",(BW8/P8)))</f>
        <v>0.14814814814815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0.037037037037037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1</v>
      </c>
      <c r="CP8" s="141">
        <v>110000</v>
      </c>
      <c r="CQ8" s="141">
        <v>110000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48</v>
      </c>
      <c r="L9" s="81">
        <v>22</v>
      </c>
      <c r="M9" s="81">
        <v>64</v>
      </c>
      <c r="N9" s="91">
        <v>5</v>
      </c>
      <c r="O9" s="92">
        <v>0</v>
      </c>
      <c r="P9" s="93">
        <f>N9+O9</f>
        <v>5</v>
      </c>
      <c r="Q9" s="82">
        <f>IFERROR(P9/M9,"-")</f>
        <v>0.078125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0.2</v>
      </c>
      <c r="X9" s="186">
        <v>3000</v>
      </c>
      <c r="Y9" s="187">
        <f>IFERROR(X9/P9,"-")</f>
        <v>600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0.2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>
        <v>1</v>
      </c>
      <c r="BQ9" s="122">
        <f>IFERROR(BP9/BN9,"-")</f>
        <v>0.5</v>
      </c>
      <c r="BR9" s="123">
        <v>3000</v>
      </c>
      <c r="BS9" s="124">
        <f>IFERROR(BR9/BN9,"-")</f>
        <v>1500</v>
      </c>
      <c r="BT9" s="125">
        <v>1</v>
      </c>
      <c r="BU9" s="125"/>
      <c r="BV9" s="125"/>
      <c r="BW9" s="126">
        <v>1</v>
      </c>
      <c r="BX9" s="127">
        <f>IF(P9=0,"",IF(BW9=0,"",(BW9/P9)))</f>
        <v>0.2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0.58545454545455</v>
      </c>
      <c r="B10" s="203" t="s">
        <v>76</v>
      </c>
      <c r="C10" s="203" t="s">
        <v>77</v>
      </c>
      <c r="D10" s="203" t="s">
        <v>78</v>
      </c>
      <c r="E10" s="203"/>
      <c r="F10" s="203" t="s">
        <v>64</v>
      </c>
      <c r="G10" s="203" t="s">
        <v>79</v>
      </c>
      <c r="H10" s="90" t="s">
        <v>80</v>
      </c>
      <c r="I10" s="90" t="s">
        <v>81</v>
      </c>
      <c r="J10" s="188">
        <v>55000</v>
      </c>
      <c r="K10" s="81">
        <v>0</v>
      </c>
      <c r="L10" s="81">
        <v>0</v>
      </c>
      <c r="M10" s="81">
        <v>0</v>
      </c>
      <c r="N10" s="91">
        <v>10</v>
      </c>
      <c r="O10" s="92">
        <v>0</v>
      </c>
      <c r="P10" s="93">
        <f>N10+O10</f>
        <v>10</v>
      </c>
      <c r="Q10" s="82" t="str">
        <f>IFERROR(P10/M10,"-")</f>
        <v>-</v>
      </c>
      <c r="R10" s="81">
        <v>1</v>
      </c>
      <c r="S10" s="81">
        <v>1</v>
      </c>
      <c r="T10" s="82">
        <f>IFERROR(S10/(O10+P10),"-")</f>
        <v>0.1</v>
      </c>
      <c r="U10" s="182">
        <f>IFERROR(J10/SUM(P10:P11),"-")</f>
        <v>5000</v>
      </c>
      <c r="V10" s="84">
        <v>1</v>
      </c>
      <c r="W10" s="82">
        <f>IF(P10=0,"-",V10/P10)</f>
        <v>0.1</v>
      </c>
      <c r="X10" s="186">
        <v>32200</v>
      </c>
      <c r="Y10" s="187">
        <f>IFERROR(X10/P10,"-")</f>
        <v>3220</v>
      </c>
      <c r="Z10" s="187">
        <f>IFERROR(X10/V10,"-")</f>
        <v>32200</v>
      </c>
      <c r="AA10" s="188">
        <f>SUM(X10:X11)-SUM(J10:J11)</f>
        <v>-22800</v>
      </c>
      <c r="AB10" s="85">
        <f>SUM(X10:X11)/SUM(J10:J11)</f>
        <v>0.58545454545455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4</v>
      </c>
      <c r="AN10" s="101">
        <f>IF(P10=0,"",IF(AM10=0,"",(AM10/P10)))</f>
        <v>0.4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0.1</v>
      </c>
      <c r="BY10" s="128">
        <v>1</v>
      </c>
      <c r="BZ10" s="129">
        <f>IFERROR(BY10/BW10,"-")</f>
        <v>1</v>
      </c>
      <c r="CA10" s="130">
        <v>32200</v>
      </c>
      <c r="CB10" s="131">
        <f>IFERROR(CA10/BW10,"-")</f>
        <v>32200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32200</v>
      </c>
      <c r="CQ10" s="141">
        <v>32200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15</v>
      </c>
      <c r="L11" s="81">
        <v>9</v>
      </c>
      <c r="M11" s="81">
        <v>9</v>
      </c>
      <c r="N11" s="91">
        <v>1</v>
      </c>
      <c r="O11" s="92">
        <v>0</v>
      </c>
      <c r="P11" s="93">
        <f>N11+O11</f>
        <v>1</v>
      </c>
      <c r="Q11" s="82">
        <f>IFERROR(P11/M11,"-")</f>
        <v>0.11111111111111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0.82971428571429</v>
      </c>
      <c r="B14" s="39"/>
      <c r="C14" s="39"/>
      <c r="D14" s="39"/>
      <c r="E14" s="39"/>
      <c r="F14" s="39"/>
      <c r="G14" s="40" t="s">
        <v>83</v>
      </c>
      <c r="H14" s="40"/>
      <c r="I14" s="40"/>
      <c r="J14" s="190">
        <f>SUM(J6:J13)</f>
        <v>175000</v>
      </c>
      <c r="K14" s="41">
        <f>SUM(K6:K13)</f>
        <v>93</v>
      </c>
      <c r="L14" s="41">
        <f>SUM(L6:L13)</f>
        <v>50</v>
      </c>
      <c r="M14" s="41">
        <f>SUM(M6:M13)</f>
        <v>78</v>
      </c>
      <c r="N14" s="41">
        <f>SUM(N6:N13)</f>
        <v>50</v>
      </c>
      <c r="O14" s="41">
        <f>SUM(O6:O13)</f>
        <v>0</v>
      </c>
      <c r="P14" s="41">
        <f>SUM(P6:P13)</f>
        <v>50</v>
      </c>
      <c r="Q14" s="42">
        <f>IFERROR(P14/M14,"-")</f>
        <v>0.64102564102564</v>
      </c>
      <c r="R14" s="78">
        <f>SUM(R6:R13)</f>
        <v>5</v>
      </c>
      <c r="S14" s="78">
        <f>SUM(S6:S13)</f>
        <v>7</v>
      </c>
      <c r="T14" s="42">
        <f>IFERROR(R14/P14,"-")</f>
        <v>0.1</v>
      </c>
      <c r="U14" s="184">
        <f>IFERROR(J14/P14,"-")</f>
        <v>3500</v>
      </c>
      <c r="V14" s="44">
        <f>SUM(V6:V13)</f>
        <v>3</v>
      </c>
      <c r="W14" s="42">
        <f>IFERROR(V14/P14,"-")</f>
        <v>0.06</v>
      </c>
      <c r="X14" s="190">
        <f>SUM(X6:X13)</f>
        <v>145200</v>
      </c>
      <c r="Y14" s="190">
        <f>IFERROR(X14/P14,"-")</f>
        <v>2904</v>
      </c>
      <c r="Z14" s="190">
        <f>IFERROR(X14/V14,"-")</f>
        <v>48400</v>
      </c>
      <c r="AA14" s="190">
        <f>X14-J14</f>
        <v>-29800</v>
      </c>
      <c r="AB14" s="47">
        <f>X14/J14</f>
        <v>0.82971428571429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4.87216</v>
      </c>
      <c r="B6" s="203" t="s">
        <v>85</v>
      </c>
      <c r="C6" s="203" t="s">
        <v>77</v>
      </c>
      <c r="D6" s="203" t="s">
        <v>86</v>
      </c>
      <c r="E6" s="203" t="s">
        <v>87</v>
      </c>
      <c r="F6" s="203" t="s">
        <v>88</v>
      </c>
      <c r="G6" s="203" t="s">
        <v>89</v>
      </c>
      <c r="H6" s="90" t="s">
        <v>90</v>
      </c>
      <c r="I6" s="90" t="s">
        <v>91</v>
      </c>
      <c r="J6" s="188">
        <v>125000</v>
      </c>
      <c r="K6" s="81">
        <v>33</v>
      </c>
      <c r="L6" s="81">
        <v>0</v>
      </c>
      <c r="M6" s="81">
        <v>177</v>
      </c>
      <c r="N6" s="91">
        <v>19</v>
      </c>
      <c r="O6" s="92">
        <v>0</v>
      </c>
      <c r="P6" s="93">
        <f>N6+O6</f>
        <v>19</v>
      </c>
      <c r="Q6" s="82">
        <f>IFERROR(P6/M6,"-")</f>
        <v>0.10734463276836</v>
      </c>
      <c r="R6" s="81">
        <v>1</v>
      </c>
      <c r="S6" s="81">
        <v>4</v>
      </c>
      <c r="T6" s="82">
        <f>IFERROR(S6/(O6+P6),"-")</f>
        <v>0.21052631578947</v>
      </c>
      <c r="U6" s="182">
        <f>IFERROR(J6/SUM(P6:P7),"-")</f>
        <v>2358.4905660377</v>
      </c>
      <c r="V6" s="84">
        <v>2</v>
      </c>
      <c r="W6" s="82">
        <f>IF(P6=0,"-",V6/P6)</f>
        <v>0.10526315789474</v>
      </c>
      <c r="X6" s="186">
        <v>11020</v>
      </c>
      <c r="Y6" s="187">
        <f>IFERROR(X6/P6,"-")</f>
        <v>580</v>
      </c>
      <c r="Z6" s="187">
        <f>IFERROR(X6/V6,"-")</f>
        <v>5510</v>
      </c>
      <c r="AA6" s="188">
        <f>SUM(X6:X7)-SUM(J6:J7)</f>
        <v>484020</v>
      </c>
      <c r="AB6" s="85">
        <f>SUM(X6:X7)/SUM(J6:J7)</f>
        <v>4.87216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10</v>
      </c>
      <c r="AN6" s="101">
        <f>IF(P6=0,"",IF(AM6=0,"",(AM6/P6)))</f>
        <v>0.52631578947368</v>
      </c>
      <c r="AO6" s="100">
        <v>2</v>
      </c>
      <c r="AP6" s="102">
        <f>IFERROR(AP6/AM6,"-")</f>
        <v>0</v>
      </c>
      <c r="AQ6" s="103">
        <v>19020</v>
      </c>
      <c r="AR6" s="104">
        <f>IFERROR(AQ6/AM6,"-")</f>
        <v>1902</v>
      </c>
      <c r="AS6" s="105"/>
      <c r="AT6" s="105">
        <v>1</v>
      </c>
      <c r="AU6" s="105">
        <v>1</v>
      </c>
      <c r="AV6" s="106">
        <v>1</v>
      </c>
      <c r="AW6" s="107">
        <f>IF(P6=0,"",IF(AV6=0,"",(AV6/P6)))</f>
        <v>0.052631578947368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0.15789473684211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0.21052631578947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0.052631578947368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11020</v>
      </c>
      <c r="CQ6" s="141">
        <v>19000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92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184</v>
      </c>
      <c r="L7" s="81">
        <v>122</v>
      </c>
      <c r="M7" s="81">
        <v>83</v>
      </c>
      <c r="N7" s="91">
        <v>34</v>
      </c>
      <c r="O7" s="92">
        <v>0</v>
      </c>
      <c r="P7" s="93">
        <f>N7+O7</f>
        <v>34</v>
      </c>
      <c r="Q7" s="82">
        <f>IFERROR(P7/M7,"-")</f>
        <v>0.40963855421687</v>
      </c>
      <c r="R7" s="81">
        <v>4</v>
      </c>
      <c r="S7" s="81">
        <v>5</v>
      </c>
      <c r="T7" s="82">
        <f>IFERROR(S7/(O7+P7),"-")</f>
        <v>0.14705882352941</v>
      </c>
      <c r="U7" s="182"/>
      <c r="V7" s="84">
        <v>0</v>
      </c>
      <c r="W7" s="82">
        <f>IF(P7=0,"-",V7/P7)</f>
        <v>0</v>
      </c>
      <c r="X7" s="186">
        <v>598000</v>
      </c>
      <c r="Y7" s="187">
        <f>IFERROR(X7/P7,"-")</f>
        <v>17588.235294118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9</v>
      </c>
      <c r="AN7" s="101">
        <f>IF(P7=0,"",IF(AM7=0,"",(AM7/P7)))</f>
        <v>0.26470588235294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7</v>
      </c>
      <c r="AW7" s="107">
        <f>IF(P7=0,"",IF(AV7=0,"",(AV7/P7)))</f>
        <v>0.20588235294118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0.11764705882353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0.20588235294118</v>
      </c>
      <c r="BP7" s="121">
        <v>1</v>
      </c>
      <c r="BQ7" s="122">
        <f>IFERROR(BP7/BN7,"-")</f>
        <v>0.14285714285714</v>
      </c>
      <c r="BR7" s="123">
        <v>598000</v>
      </c>
      <c r="BS7" s="124">
        <f>IFERROR(BR7/BN7,"-")</f>
        <v>85428.571428571</v>
      </c>
      <c r="BT7" s="125"/>
      <c r="BU7" s="125"/>
      <c r="BV7" s="125">
        <v>1</v>
      </c>
      <c r="BW7" s="126">
        <v>5</v>
      </c>
      <c r="BX7" s="127">
        <f>IF(P7=0,"",IF(BW7=0,"",(BW7/P7)))</f>
        <v>0.14705882352941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0.058823529411765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598000</v>
      </c>
      <c r="CQ7" s="141">
        <v>598000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4.87216</v>
      </c>
      <c r="B10" s="39"/>
      <c r="C10" s="39"/>
      <c r="D10" s="39"/>
      <c r="E10" s="39"/>
      <c r="F10" s="39"/>
      <c r="G10" s="40" t="s">
        <v>93</v>
      </c>
      <c r="H10" s="40"/>
      <c r="I10" s="40"/>
      <c r="J10" s="190">
        <f>SUM(J6:J9)</f>
        <v>125000</v>
      </c>
      <c r="K10" s="41">
        <f>SUM(K6:K9)</f>
        <v>217</v>
      </c>
      <c r="L10" s="41">
        <f>SUM(L6:L9)</f>
        <v>122</v>
      </c>
      <c r="M10" s="41">
        <f>SUM(M6:M9)</f>
        <v>260</v>
      </c>
      <c r="N10" s="41">
        <f>SUM(N6:N9)</f>
        <v>53</v>
      </c>
      <c r="O10" s="41">
        <f>SUM(O6:O9)</f>
        <v>0</v>
      </c>
      <c r="P10" s="41">
        <f>SUM(P6:P9)</f>
        <v>53</v>
      </c>
      <c r="Q10" s="42">
        <f>IFERROR(P10/M10,"-")</f>
        <v>0.20384615384615</v>
      </c>
      <c r="R10" s="78">
        <f>SUM(R6:R9)</f>
        <v>5</v>
      </c>
      <c r="S10" s="78">
        <f>SUM(S6:S9)</f>
        <v>9</v>
      </c>
      <c r="T10" s="42">
        <f>IFERROR(R10/P10,"-")</f>
        <v>0.094339622641509</v>
      </c>
      <c r="U10" s="184">
        <f>IFERROR(J10/P10,"-")</f>
        <v>2358.4905660377</v>
      </c>
      <c r="V10" s="44">
        <f>SUM(V6:V9)</f>
        <v>2</v>
      </c>
      <c r="W10" s="42">
        <f>IFERROR(V10/P10,"-")</f>
        <v>0.037735849056604</v>
      </c>
      <c r="X10" s="190">
        <f>SUM(X6:X9)</f>
        <v>609020</v>
      </c>
      <c r="Y10" s="190">
        <f>IFERROR(X10/P10,"-")</f>
        <v>11490.943396226</v>
      </c>
      <c r="Z10" s="190">
        <f>IFERROR(X10/V10,"-")</f>
        <v>304510</v>
      </c>
      <c r="AA10" s="190">
        <f>X10-J10</f>
        <v>484020</v>
      </c>
      <c r="AB10" s="47">
        <f>X10/J10</f>
        <v>4.87216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