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<sst xmlns="http://schemas.openxmlformats.org/spreadsheetml/2006/main" uniqueCount="76">
  <si>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</si>
  <si>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</si>
  <si>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</si>
  <si>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</si>
  <si>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</si>
  <si>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</si>
  <si>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</si>
  <si>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</si>
  <si>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</si>
  <si>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</si>
  <si>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</si>
  <si>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</si>
  <si>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</si>
  <si>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</si>
  <si>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</si>
  <si>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</si>
  <si>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</si>
  <si>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</si>
  <si>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</si>
  <si>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</si>
  <si>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</si>
  <si>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</si>
  <si>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</si>
  <si>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</si>
  <si>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</si>
  <si>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</si>
  <si>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</si>
  <si>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</si>
  <si>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</si>
  <si>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</si>
  <si>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</si>
  <si>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</si>
  <si>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</si>
  <si>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</si>
  <si>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</si>
  <si>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</si>
  <si>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</si>
  <si>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</si>
  <si>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</si>
  <si>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</si>
  <si>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</si>
  <si>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</si>
  <si>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</si>
  <si>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</si>
  <si>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</si>
  <si>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</si>
  <si>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</si>
  <si>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</si>
  <si>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</si>
  <si>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</si>
  <si>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</si>
  <si>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</si>
  <si>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</si>
  <si>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</si>
  <si>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</si>
  <si>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</si>
  <si>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</si>
  <si>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</si>
  <si>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</si>
  <si>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</si>
  <si>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ln_adn041</t>
  </si>
  <si>
    <t>大洋図書</t>
  </si>
  <si>
    <t>2Pスポーツ新聞_v01_ヘスティア(高宮菜々子さん)_LINE版</t>
  </si>
  <si>
    <t>line</t>
  </si>
  <si>
    <t>ナックルズ極ベスト</t>
  </si>
  <si>
    <t>1C2P</t>
  </si>
  <si>
    <t>3月14日(木)</t>
  </si>
  <si>
    <t>ad851</t>
  </si>
  <si>
    <t>空電</t>
  </si>
  <si>
    <t>ln_adn042</t>
  </si>
  <si>
    <t>5P風俗ヘスティア(高宮菜々子さん)_LINE版</t>
  </si>
  <si>
    <t>実話ナックルズ ウルトラ</t>
  </si>
  <si>
    <t>1C5P</t>
  </si>
  <si>
    <t>3月29日(金)</t>
  </si>
  <si>
    <t>ad852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</si>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</sst>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180000</v>
      </c>
      <c r="E6" s="81">
        <v>170</v>
      </c>
      <c r="F6" s="81">
        <v>57</v>
      </c>
      <c r="G6" s="81">
        <v>107</v>
      </c>
      <c r="H6" s="91">
        <v>44</v>
      </c>
      <c r="I6" s="92">
        <v>0</v>
      </c>
      <c r="J6" s="145">
        <f>H6+I6</f>
        <v>44</v>
      </c>
      <c r="K6" s="82">
        <f>IFERROR(J6/G6,"-")</f>
        <v>0.41121495327103</v>
      </c>
      <c r="L6" s="81">
        <v>5</v>
      </c>
      <c r="M6" s="81">
        <v>4</v>
      </c>
      <c r="N6" s="82">
        <f>IFERROR(L6/J6,"-")</f>
        <v>0.11363636363636</v>
      </c>
      <c r="O6" s="83">
        <f>IFERROR(D6/J6,"-")</f>
        <v>4090.9090909091</v>
      </c>
      <c r="P6" s="84">
        <v>3</v>
      </c>
      <c r="Q6" s="82">
        <f>IFERROR(P6/J6,"-")</f>
        <v>0.068181818181818</v>
      </c>
      <c r="R6" s="200">
        <v>461000</v>
      </c>
      <c r="S6" s="201">
        <f>IFERROR(R6/J6,"-")</f>
        <v>10477.272727273</v>
      </c>
      <c r="T6" s="201">
        <f>IFERROR(R6/P6,"-")</f>
        <v>153666.66666667</v>
      </c>
      <c r="U6" s="195">
        <f>IFERROR(R6-D6,"-")</f>
        <v>281000</v>
      </c>
      <c r="V6" s="85">
        <f>R6/D6</f>
        <v>2.5611111111111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180000</v>
      </c>
      <c r="E9" s="41">
        <f>SUM(E6:E7)</f>
        <v>170</v>
      </c>
      <c r="F9" s="41">
        <f>SUM(F6:F7)</f>
        <v>57</v>
      </c>
      <c r="G9" s="41">
        <f>SUM(G6:G7)</f>
        <v>107</v>
      </c>
      <c r="H9" s="41">
        <f>SUM(H6:H7)</f>
        <v>44</v>
      </c>
      <c r="I9" s="41">
        <f>SUM(I6:I7)</f>
        <v>0</v>
      </c>
      <c r="J9" s="41">
        <f>SUM(J6:J7)</f>
        <v>44</v>
      </c>
      <c r="K9" s="42">
        <f>IFERROR(J9/G9,"-")</f>
        <v>0.41121495327103</v>
      </c>
      <c r="L9" s="78">
        <f>SUM(L6:L7)</f>
        <v>5</v>
      </c>
      <c r="M9" s="78">
        <f>SUM(M6:M7)</f>
        <v>4</v>
      </c>
      <c r="N9" s="42">
        <f>IFERROR(L9/J9,"-")</f>
        <v>0.11363636363636</v>
      </c>
      <c r="O9" s="43">
        <f>IFERROR(D9/J9,"-")</f>
        <v>4090.9090909091</v>
      </c>
      <c r="P9" s="44">
        <f>SUM(P6:P7)</f>
        <v>3</v>
      </c>
      <c r="Q9" s="42">
        <f>IFERROR(P9/J9,"-")</f>
        <v>0.068181818181818</v>
      </c>
      <c r="R9" s="45">
        <f>SUM(R6:R7)</f>
        <v>461000</v>
      </c>
      <c r="S9" s="45">
        <f>IFERROR(R9/J9,"-")</f>
        <v>10477.272727273</v>
      </c>
      <c r="T9" s="45">
        <f>IFERROR(R9/P9,"-")</f>
        <v>153666.66666667</v>
      </c>
      <c r="U9" s="46">
        <f>SUM(U6:U7)</f>
        <v>281000</v>
      </c>
      <c r="V9" s="47">
        <f>IFERROR(R9/D9,"-")</f>
        <v>2.5611111111111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0</v>
      </c>
      <c r="L6" s="81">
        <v>0</v>
      </c>
      <c r="M6" s="81">
        <v>0</v>
      </c>
      <c r="N6" s="91">
        <v>8</v>
      </c>
      <c r="O6" s="92">
        <v>0</v>
      </c>
      <c r="P6" s="93">
        <f>N6+O6</f>
        <v>8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0.125</v>
      </c>
      <c r="U6" s="182">
        <f>IFERROR(J6/SUM(P6:P7),"-")</f>
        <v>5357.1428571429</v>
      </c>
      <c r="V6" s="84">
        <v>1</v>
      </c>
      <c r="W6" s="82">
        <f>IF(P6=0,"-",V6/P6)</f>
        <v>0.125</v>
      </c>
      <c r="X6" s="186">
        <v>0</v>
      </c>
      <c r="Y6" s="187">
        <f>IFERROR(X6/P6,"-")</f>
        <v>0</v>
      </c>
      <c r="Z6" s="187">
        <f>IFERROR(X6/V6,"-")</f>
        <v>0</v>
      </c>
      <c r="AA6" s="188">
        <f>SUM(X6:X7)-SUM(J6:J7)</f>
        <v>-75000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0.375</v>
      </c>
      <c r="BP6" s="121">
        <v>1</v>
      </c>
      <c r="BQ6" s="122">
        <f>IFERROR(BP6/BN6,"-")</f>
        <v>0.33333333333333</v>
      </c>
      <c r="BR6" s="123">
        <v>6000</v>
      </c>
      <c r="BS6" s="124">
        <f>IFERROR(BR6/BN6,"-")</f>
        <v>2000</v>
      </c>
      <c r="BT6" s="125"/>
      <c r="BU6" s="125">
        <v>1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49</v>
      </c>
      <c r="L7" s="81">
        <v>16</v>
      </c>
      <c r="M7" s="81">
        <v>55</v>
      </c>
      <c r="N7" s="91">
        <v>6</v>
      </c>
      <c r="O7" s="92">
        <v>0</v>
      </c>
      <c r="P7" s="93">
        <f>N7+O7</f>
        <v>6</v>
      </c>
      <c r="Q7" s="82">
        <f>IFERROR(P7/M7,"-")</f>
        <v>0.10909090909091</v>
      </c>
      <c r="R7" s="81">
        <v>0</v>
      </c>
      <c r="S7" s="81">
        <v>1</v>
      </c>
      <c r="T7" s="82">
        <f>IFERROR(S7/(O7+P7),"-")</f>
        <v>0.16666666666667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0.16666666666667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4.3904761904762</v>
      </c>
      <c r="B8" s="203" t="s">
        <v>69</v>
      </c>
      <c r="C8" s="203" t="s">
        <v>61</v>
      </c>
      <c r="D8" s="203" t="s">
        <v>70</v>
      </c>
      <c r="E8" s="203"/>
      <c r="F8" s="203" t="s">
        <v>63</v>
      </c>
      <c r="G8" s="203" t="s">
        <v>71</v>
      </c>
      <c r="H8" s="90" t="s">
        <v>72</v>
      </c>
      <c r="I8" s="90" t="s">
        <v>73</v>
      </c>
      <c r="J8" s="188">
        <v>105000</v>
      </c>
      <c r="K8" s="81">
        <v>0</v>
      </c>
      <c r="L8" s="81">
        <v>0</v>
      </c>
      <c r="M8" s="81">
        <v>0</v>
      </c>
      <c r="N8" s="91">
        <v>24</v>
      </c>
      <c r="O8" s="92">
        <v>0</v>
      </c>
      <c r="P8" s="93">
        <f>N8+O8</f>
        <v>24</v>
      </c>
      <c r="Q8" s="82" t="str">
        <f>IFERROR(P8/M8,"-")</f>
        <v>-</v>
      </c>
      <c r="R8" s="81">
        <v>3</v>
      </c>
      <c r="S8" s="81">
        <v>1</v>
      </c>
      <c r="T8" s="82">
        <f>IFERROR(S8/(O8+P8),"-")</f>
        <v>0.041666666666667</v>
      </c>
      <c r="U8" s="182">
        <f>IFERROR(J8/SUM(P8:P9),"-")</f>
        <v>3500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356000</v>
      </c>
      <c r="AB8" s="85">
        <f>SUM(X8:X9)/SUM(J8:J9)</f>
        <v>4.3904761904762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7</v>
      </c>
      <c r="AN8" s="101">
        <f>IF(P8=0,"",IF(AM8=0,"",(AM8/P8)))</f>
        <v>0.29166666666667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0.041666666666667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0.083333333333333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11</v>
      </c>
      <c r="BO8" s="120">
        <f>IF(P8=0,"",IF(BN8=0,"",(BN8/P8)))</f>
        <v>0.45833333333333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0.083333333333333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0.041666666666667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121</v>
      </c>
      <c r="L9" s="81">
        <v>41</v>
      </c>
      <c r="M9" s="81">
        <v>52</v>
      </c>
      <c r="N9" s="91">
        <v>6</v>
      </c>
      <c r="O9" s="92">
        <v>0</v>
      </c>
      <c r="P9" s="93">
        <f>N9+O9</f>
        <v>6</v>
      </c>
      <c r="Q9" s="82">
        <f>IFERROR(P9/M9,"-")</f>
        <v>0.11538461538462</v>
      </c>
      <c r="R9" s="81">
        <v>2</v>
      </c>
      <c r="S9" s="81">
        <v>1</v>
      </c>
      <c r="T9" s="82">
        <f>IFERROR(S9/(O9+P9),"-")</f>
        <v>0.16666666666667</v>
      </c>
      <c r="U9" s="182"/>
      <c r="V9" s="84">
        <v>2</v>
      </c>
      <c r="W9" s="82">
        <f>IF(P9=0,"-",V9/P9)</f>
        <v>0.33333333333333</v>
      </c>
      <c r="X9" s="186">
        <v>461000</v>
      </c>
      <c r="Y9" s="187">
        <f>IFERROR(X9/P9,"-")</f>
        <v>76833.333333333</v>
      </c>
      <c r="Z9" s="187">
        <f>IFERROR(X9/V9,"-")</f>
        <v>230500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0.5</v>
      </c>
      <c r="BY9" s="128">
        <v>2</v>
      </c>
      <c r="BZ9" s="129">
        <f>IFERROR(BY9/BW9,"-")</f>
        <v>0.66666666666667</v>
      </c>
      <c r="CA9" s="130">
        <v>23000</v>
      </c>
      <c r="CB9" s="131">
        <f>IFERROR(CA9/BW9,"-")</f>
        <v>7666.6666666667</v>
      </c>
      <c r="CC9" s="132"/>
      <c r="CD9" s="132">
        <v>1</v>
      </c>
      <c r="CE9" s="132">
        <v>1</v>
      </c>
      <c r="CF9" s="133">
        <v>2</v>
      </c>
      <c r="CG9" s="134">
        <f>IF(P9=0,"",IF(CF9=0,"",(CF9/P9)))</f>
        <v>0.33333333333333</v>
      </c>
      <c r="CH9" s="135">
        <v>1</v>
      </c>
      <c r="CI9" s="136">
        <f>IFERROR(CH9/CF9,"-")</f>
        <v>0.5</v>
      </c>
      <c r="CJ9" s="137">
        <v>443000</v>
      </c>
      <c r="CK9" s="138">
        <f>IFERROR(CJ9/CF9,"-")</f>
        <v>221500</v>
      </c>
      <c r="CL9" s="139"/>
      <c r="CM9" s="139"/>
      <c r="CN9" s="139">
        <v>1</v>
      </c>
      <c r="CO9" s="140">
        <v>2</v>
      </c>
      <c r="CP9" s="141">
        <v>461000</v>
      </c>
      <c r="CQ9" s="141">
        <v>443000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2.5611111111111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180000</v>
      </c>
      <c r="K12" s="41">
        <f>SUM(K6:K11)</f>
        <v>170</v>
      </c>
      <c r="L12" s="41">
        <f>SUM(L6:L11)</f>
        <v>57</v>
      </c>
      <c r="M12" s="41">
        <f>SUM(M6:M11)</f>
        <v>107</v>
      </c>
      <c r="N12" s="41">
        <f>SUM(N6:N11)</f>
        <v>44</v>
      </c>
      <c r="O12" s="41">
        <f>SUM(O6:O11)</f>
        <v>0</v>
      </c>
      <c r="P12" s="41">
        <f>SUM(P6:P11)</f>
        <v>44</v>
      </c>
      <c r="Q12" s="42">
        <f>IFERROR(P12/M12,"-")</f>
        <v>0.41121495327103</v>
      </c>
      <c r="R12" s="78">
        <f>SUM(R6:R11)</f>
        <v>5</v>
      </c>
      <c r="S12" s="78">
        <f>SUM(S6:S11)</f>
        <v>4</v>
      </c>
      <c r="T12" s="42">
        <f>IFERROR(R12/P12,"-")</f>
        <v>0.11363636363636</v>
      </c>
      <c r="U12" s="184">
        <f>IFERROR(J12/P12,"-")</f>
        <v>4090.9090909091</v>
      </c>
      <c r="V12" s="44">
        <f>SUM(V6:V11)</f>
        <v>3</v>
      </c>
      <c r="W12" s="42">
        <f>IFERROR(V12/P12,"-")</f>
        <v>0.068181818181818</v>
      </c>
      <c r="X12" s="190">
        <f>SUM(X6:X11)</f>
        <v>461000</v>
      </c>
      <c r="Y12" s="190">
        <f>IFERROR(X12/P12,"-")</f>
        <v>10477.272727273</v>
      </c>
      <c r="Z12" s="190">
        <f>IFERROR(X12/V12,"-")</f>
        <v>153666.66666667</v>
      </c>
      <c r="AA12" s="190">
        <f>X12-J12</f>
        <v>281000</v>
      </c>
      <c r="AB12" s="47">
        <f>X12/J12</f>
        <v>2.5611111111111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