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<sst xmlns="http://schemas.openxmlformats.org/spreadsheetml/2006/main" uniqueCount="80">
  <si>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</si>
  <si>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</si>
  <si>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</si>
  <si>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</si>
  <si>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</si>
  <si>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</si>
  <si>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</si>
  <si>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</si>
  <si>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</si>
  <si>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</si>
  <si>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</si>
  <si>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</si>
  <si>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</si>
  <si>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</si>
  <si>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</si>
  <si>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</si>
  <si>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</si>
  <si>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</si>
  <si>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</si>
  <si>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</si>
  <si>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</si>
  <si>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</si>
  <si>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</si>
  <si>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</si>
  <si>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</si>
  <si>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</si>
  <si>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</si>
  <si>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</si>
  <si>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</si>
  <si>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</si>
  <si>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</si>
  <si>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</si>
  <si>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</si>
  <si>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</si>
  <si>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</si>
  <si>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</si>
  <si>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</si>
  <si>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</si>
  <si>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</si>
  <si>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</si>
  <si>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</si>
  <si>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</si>
  <si>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</si>
  <si>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</si>
  <si>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</si>
  <si>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</si>
  <si>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</si>
  <si>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</si>
  <si>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</si>
  <si>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</si>
  <si>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</si>
  <si>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</si>
  <si>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</si>
  <si>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</si>
  <si>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</si>
  <si>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</si>
  <si>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</si>
  <si>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</si>
  <si>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</si>
  <si>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</si>
  <si>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</si>
  <si>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ad784</t>
  </si>
  <si>
    <t>いろいろ</t>
  </si>
  <si>
    <t>企画枠4コマ漫画_横型</t>
  </si>
  <si>
    <t>空電</t>
  </si>
  <si>
    <t>ウーマンハンター</t>
  </si>
  <si>
    <t>1枠　4C1P（全6枠）</t>
  </si>
  <si>
    <t>5月01日(日)</t>
  </si>
  <si>
    <t>雑誌 TOTAL</t>
  </si>
  <si>
    <t>●DVD 広告</t>
  </si>
  <si>
    <t>pa579</t>
  </si>
  <si>
    <t>三和出版</t>
  </si>
  <si>
    <t>DVD漫画きよし</t>
  </si>
  <si>
    <t>A4変形、CVSフル、860円、10万部</t>
  </si>
  <si>
    <t>lp07</t>
  </si>
  <si>
    <t>MEN'S DVD</t>
  </si>
  <si>
    <t>DVD貼付け面4C1/3P</t>
  </si>
  <si>
    <t>5月27日(金)</t>
  </si>
  <si>
    <t>pa580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</si>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</sst>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</v>
      </c>
      <c r="D6" s="195">
        <v>80000</v>
      </c>
      <c r="E6" s="81">
        <v>99</v>
      </c>
      <c r="F6" s="81">
        <v>58</v>
      </c>
      <c r="G6" s="81">
        <v>35</v>
      </c>
      <c r="H6" s="91">
        <v>13</v>
      </c>
      <c r="I6" s="92">
        <v>0</v>
      </c>
      <c r="J6" s="145">
        <f>H6+I6</f>
        <v>13</v>
      </c>
      <c r="K6" s="82">
        <f>IFERROR(J6/G6,"-")</f>
        <v>0.37142857142857</v>
      </c>
      <c r="L6" s="81">
        <v>3</v>
      </c>
      <c r="M6" s="81">
        <v>3</v>
      </c>
      <c r="N6" s="82">
        <f>IFERROR(L6/J6,"-")</f>
        <v>0.23076923076923</v>
      </c>
      <c r="O6" s="83">
        <f>IFERROR(D6/J6,"-")</f>
        <v>6153.8461538462</v>
      </c>
      <c r="P6" s="84">
        <v>1</v>
      </c>
      <c r="Q6" s="82">
        <f>IFERROR(P6/J6,"-")</f>
        <v>0.076923076923077</v>
      </c>
      <c r="R6" s="200">
        <v>16000</v>
      </c>
      <c r="S6" s="201">
        <f>IFERROR(R6/J6,"-")</f>
        <v>1230.7692307692</v>
      </c>
      <c r="T6" s="201">
        <f>IFERROR(R6/P6,"-")</f>
        <v>16000</v>
      </c>
      <c r="U6" s="195">
        <f>IFERROR(R6-D6,"-")</f>
        <v>-64000</v>
      </c>
      <c r="V6" s="85">
        <f>R6/D6</f>
        <v>0.2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192</v>
      </c>
      <c r="F7" s="81">
        <v>133</v>
      </c>
      <c r="G7" s="81">
        <v>223</v>
      </c>
      <c r="H7" s="91">
        <v>57</v>
      </c>
      <c r="I7" s="92">
        <v>2</v>
      </c>
      <c r="J7" s="145">
        <f>H7+I7</f>
        <v>59</v>
      </c>
      <c r="K7" s="82">
        <f>IFERROR(J7/G7,"-")</f>
        <v>0.26457399103139</v>
      </c>
      <c r="L7" s="81">
        <v>4</v>
      </c>
      <c r="M7" s="81">
        <v>16</v>
      </c>
      <c r="N7" s="82">
        <f>IFERROR(L7/J7,"-")</f>
        <v>0.067796610169492</v>
      </c>
      <c r="O7" s="83">
        <f>IFERROR(D7/J7,"-")</f>
        <v>2118.6440677966</v>
      </c>
      <c r="P7" s="84">
        <v>3</v>
      </c>
      <c r="Q7" s="82">
        <f>IFERROR(P7/J7,"-")</f>
        <v>0.050847457627119</v>
      </c>
      <c r="R7" s="200">
        <v>303000</v>
      </c>
      <c r="S7" s="201">
        <f>IFERROR(R7/J7,"-")</f>
        <v>5135.593220339</v>
      </c>
      <c r="T7" s="201">
        <f>IFERROR(R7/P7,"-")</f>
        <v>101000</v>
      </c>
      <c r="U7" s="195">
        <f>IFERROR(R7-D7,"-")</f>
        <v>178000</v>
      </c>
      <c r="V7" s="85">
        <f>R7/D7</f>
        <v>2.424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205000</v>
      </c>
      <c r="E10" s="41">
        <f>SUM(E6:E8)</f>
        <v>291</v>
      </c>
      <c r="F10" s="41">
        <f>SUM(F6:F8)</f>
        <v>191</v>
      </c>
      <c r="G10" s="41">
        <f>SUM(G6:G8)</f>
        <v>258</v>
      </c>
      <c r="H10" s="41">
        <f>SUM(H6:H8)</f>
        <v>70</v>
      </c>
      <c r="I10" s="41">
        <f>SUM(I6:I8)</f>
        <v>2</v>
      </c>
      <c r="J10" s="41">
        <f>SUM(J6:J8)</f>
        <v>72</v>
      </c>
      <c r="K10" s="42">
        <f>IFERROR(J10/G10,"-")</f>
        <v>0.27906976744186</v>
      </c>
      <c r="L10" s="78">
        <f>SUM(L6:L8)</f>
        <v>7</v>
      </c>
      <c r="M10" s="78">
        <f>SUM(M6:M8)</f>
        <v>19</v>
      </c>
      <c r="N10" s="42">
        <f>IFERROR(L10/J10,"-")</f>
        <v>0.097222222222222</v>
      </c>
      <c r="O10" s="43">
        <f>IFERROR(D10/J10,"-")</f>
        <v>2847.2222222222</v>
      </c>
      <c r="P10" s="44">
        <f>SUM(P6:P8)</f>
        <v>4</v>
      </c>
      <c r="Q10" s="42">
        <f>IFERROR(P10/J10,"-")</f>
        <v>0.055555555555556</v>
      </c>
      <c r="R10" s="45">
        <f>SUM(R6:R8)</f>
        <v>319000</v>
      </c>
      <c r="S10" s="45">
        <f>IFERROR(R10/J10,"-")</f>
        <v>4430.5555555556</v>
      </c>
      <c r="T10" s="45">
        <f>IFERROR(R10/P10,"-")</f>
        <v>79750</v>
      </c>
      <c r="U10" s="46">
        <f>SUM(U6:U8)</f>
        <v>114000</v>
      </c>
      <c r="V10" s="47">
        <f>IFERROR(R10/D10,"-")</f>
        <v>1.5560975609756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204" t="s">
        <v>67</v>
      </c>
      <c r="J6" s="188">
        <v>80000</v>
      </c>
      <c r="K6" s="81">
        <v>99</v>
      </c>
      <c r="L6" s="81">
        <v>58</v>
      </c>
      <c r="M6" s="81">
        <v>35</v>
      </c>
      <c r="N6" s="91">
        <v>13</v>
      </c>
      <c r="O6" s="92">
        <v>0</v>
      </c>
      <c r="P6" s="93">
        <f>N6+O6</f>
        <v>13</v>
      </c>
      <c r="Q6" s="82">
        <f>IFERROR(P6/M6,"-")</f>
        <v>0.37142857142857</v>
      </c>
      <c r="R6" s="81">
        <v>3</v>
      </c>
      <c r="S6" s="81">
        <v>3</v>
      </c>
      <c r="T6" s="82">
        <f>IFERROR(S6/(O6+P6),"-")</f>
        <v>0.23076923076923</v>
      </c>
      <c r="U6" s="182">
        <f>IFERROR(J6/SUM(P6:P6),"-")</f>
        <v>6153.8461538462</v>
      </c>
      <c r="V6" s="84">
        <v>1</v>
      </c>
      <c r="W6" s="82">
        <f>IF(P6=0,"-",V6/P6)</f>
        <v>0.076923076923077</v>
      </c>
      <c r="X6" s="186">
        <v>16000</v>
      </c>
      <c r="Y6" s="187">
        <f>IFERROR(X6/P6,"-")</f>
        <v>1230.7692307692</v>
      </c>
      <c r="Z6" s="187">
        <f>IFERROR(X6/V6,"-")</f>
        <v>16000</v>
      </c>
      <c r="AA6" s="188">
        <f>SUM(X6:X6)-SUM(J6:J6)</f>
        <v>-64000</v>
      </c>
      <c r="AB6" s="85">
        <f>SUM(X6:X6)/SUM(J6:J6)</f>
        <v>0.2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0.15384615384615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0.15384615384615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0.15384615384615</v>
      </c>
      <c r="BG6" s="112">
        <v>1</v>
      </c>
      <c r="BH6" s="114">
        <f>IFERROR(BG6/BE6,"-")</f>
        <v>0.5</v>
      </c>
      <c r="BI6" s="115">
        <v>16000</v>
      </c>
      <c r="BJ6" s="116">
        <f>IFERROR(BI6/BE6,"-")</f>
        <v>8000</v>
      </c>
      <c r="BK6" s="117"/>
      <c r="BL6" s="117"/>
      <c r="BM6" s="117">
        <v>1</v>
      </c>
      <c r="BN6" s="119">
        <v>5</v>
      </c>
      <c r="BO6" s="120">
        <f>IF(P6=0,"",IF(BN6=0,"",(BN6/P6)))</f>
        <v>0.38461538461538</v>
      </c>
      <c r="BP6" s="121">
        <v>1</v>
      </c>
      <c r="BQ6" s="122">
        <f>IFERROR(BP6/BN6,"-")</f>
        <v>0.2</v>
      </c>
      <c r="BR6" s="123">
        <v>12000</v>
      </c>
      <c r="BS6" s="124">
        <f>IFERROR(BR6/BN6,"-")</f>
        <v>2400</v>
      </c>
      <c r="BT6" s="125"/>
      <c r="BU6" s="125"/>
      <c r="BV6" s="125">
        <v>1</v>
      </c>
      <c r="BW6" s="126">
        <v>2</v>
      </c>
      <c r="BX6" s="127">
        <f>IF(P6=0,"",IF(BW6=0,"",(BW6/P6)))</f>
        <v>0.15384615384615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16000</v>
      </c>
      <c r="CQ6" s="141">
        <v>16000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30"/>
      <c r="B7" s="87"/>
      <c r="C7" s="88"/>
      <c r="D7" s="88"/>
      <c r="E7" s="88"/>
      <c r="F7" s="89"/>
      <c r="G7" s="90"/>
      <c r="H7" s="90"/>
      <c r="I7" s="90"/>
      <c r="J7" s="192"/>
      <c r="K7" s="34"/>
      <c r="L7" s="34"/>
      <c r="M7" s="31"/>
      <c r="N7" s="23"/>
      <c r="O7" s="23"/>
      <c r="P7" s="23"/>
      <c r="Q7" s="33"/>
      <c r="R7" s="32"/>
      <c r="S7" s="23"/>
      <c r="T7" s="32"/>
      <c r="U7" s="183"/>
      <c r="V7" s="25"/>
      <c r="W7" s="25"/>
      <c r="X7" s="189"/>
      <c r="Y7" s="189"/>
      <c r="Z7" s="189"/>
      <c r="AA7" s="189"/>
      <c r="AB7" s="33"/>
      <c r="AC7" s="59"/>
      <c r="AD7" s="63"/>
      <c r="AE7" s="64"/>
      <c r="AF7" s="63"/>
      <c r="AG7" s="67"/>
      <c r="AH7" s="68"/>
      <c r="AI7" s="69"/>
      <c r="AJ7" s="70"/>
      <c r="AK7" s="70"/>
      <c r="AL7" s="70"/>
      <c r="AM7" s="63"/>
      <c r="AN7" s="64"/>
      <c r="AO7" s="63"/>
      <c r="AP7" s="67"/>
      <c r="AQ7" s="68"/>
      <c r="AR7" s="69"/>
      <c r="AS7" s="70"/>
      <c r="AT7" s="70"/>
      <c r="AU7" s="70"/>
      <c r="AV7" s="63"/>
      <c r="AW7" s="64"/>
      <c r="AX7" s="63"/>
      <c r="AY7" s="67"/>
      <c r="AZ7" s="68"/>
      <c r="BA7" s="69"/>
      <c r="BB7" s="70"/>
      <c r="BC7" s="70"/>
      <c r="BD7" s="70"/>
      <c r="BE7" s="63"/>
      <c r="BF7" s="64"/>
      <c r="BG7" s="63"/>
      <c r="BH7" s="67"/>
      <c r="BI7" s="68"/>
      <c r="BJ7" s="69"/>
      <c r="BK7" s="70"/>
      <c r="BL7" s="70"/>
      <c r="BM7" s="70"/>
      <c r="BN7" s="65"/>
      <c r="BO7" s="66"/>
      <c r="BP7" s="63"/>
      <c r="BQ7" s="67"/>
      <c r="BR7" s="68"/>
      <c r="BS7" s="69"/>
      <c r="BT7" s="70"/>
      <c r="BU7" s="70"/>
      <c r="BV7" s="70"/>
      <c r="BW7" s="65"/>
      <c r="BX7" s="66"/>
      <c r="BY7" s="63"/>
      <c r="BZ7" s="67"/>
      <c r="CA7" s="68"/>
      <c r="CB7" s="69"/>
      <c r="CC7" s="70"/>
      <c r="CD7" s="70"/>
      <c r="CE7" s="70"/>
      <c r="CF7" s="65"/>
      <c r="CG7" s="66"/>
      <c r="CH7" s="63"/>
      <c r="CI7" s="67"/>
      <c r="CJ7" s="68"/>
      <c r="CK7" s="69"/>
      <c r="CL7" s="70"/>
      <c r="CM7" s="70"/>
      <c r="CN7" s="70"/>
      <c r="CO7" s="71"/>
      <c r="CP7" s="68"/>
      <c r="CQ7" s="68"/>
      <c r="CR7" s="68"/>
      <c r="CS7" s="72"/>
    </row>
    <row r="8" spans="1:98">
      <c r="A8" s="30"/>
      <c r="B8" s="37"/>
      <c r="C8" s="21"/>
      <c r="D8" s="21"/>
      <c r="E8" s="21"/>
      <c r="F8" s="22"/>
      <c r="G8" s="36"/>
      <c r="H8" s="36"/>
      <c r="I8" s="75"/>
      <c r="J8" s="193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61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19">
        <f>AB9</f>
        <v>0.2</v>
      </c>
      <c r="B9" s="39"/>
      <c r="C9" s="39"/>
      <c r="D9" s="39"/>
      <c r="E9" s="39"/>
      <c r="F9" s="39"/>
      <c r="G9" s="40" t="s">
        <v>68</v>
      </c>
      <c r="H9" s="40"/>
      <c r="I9" s="40"/>
      <c r="J9" s="190">
        <f>SUM(J6:J8)</f>
        <v>80000</v>
      </c>
      <c r="K9" s="41">
        <f>SUM(K6:K8)</f>
        <v>99</v>
      </c>
      <c r="L9" s="41">
        <f>SUM(L6:L8)</f>
        <v>58</v>
      </c>
      <c r="M9" s="41">
        <f>SUM(M6:M8)</f>
        <v>35</v>
      </c>
      <c r="N9" s="41">
        <f>SUM(N6:N8)</f>
        <v>13</v>
      </c>
      <c r="O9" s="41">
        <f>SUM(O6:O8)</f>
        <v>0</v>
      </c>
      <c r="P9" s="41">
        <f>SUM(P6:P8)</f>
        <v>13</v>
      </c>
      <c r="Q9" s="42">
        <f>IFERROR(P9/M9,"-")</f>
        <v>0.37142857142857</v>
      </c>
      <c r="R9" s="78">
        <f>SUM(R6:R8)</f>
        <v>3</v>
      </c>
      <c r="S9" s="78">
        <f>SUM(S6:S8)</f>
        <v>3</v>
      </c>
      <c r="T9" s="42">
        <f>IFERROR(R9/P9,"-")</f>
        <v>0.23076923076923</v>
      </c>
      <c r="U9" s="184">
        <f>IFERROR(J9/P9,"-")</f>
        <v>6153.8461538462</v>
      </c>
      <c r="V9" s="44">
        <f>SUM(V6:V8)</f>
        <v>1</v>
      </c>
      <c r="W9" s="42">
        <f>IFERROR(V9/P9,"-")</f>
        <v>0.076923076923077</v>
      </c>
      <c r="X9" s="190">
        <f>SUM(X6:X8)</f>
        <v>16000</v>
      </c>
      <c r="Y9" s="190">
        <f>IFERROR(X9/P9,"-")</f>
        <v>1230.7692307692</v>
      </c>
      <c r="Z9" s="190">
        <f>IFERROR(X9/V9,"-")</f>
        <v>16000</v>
      </c>
      <c r="AA9" s="190">
        <f>X9-J9</f>
        <v>-64000</v>
      </c>
      <c r="AB9" s="47">
        <f>X9/J9</f>
        <v>0.2</v>
      </c>
      <c r="AC9" s="60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69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2.424</v>
      </c>
      <c r="B6" s="203" t="s">
        <v>70</v>
      </c>
      <c r="C6" s="203" t="s">
        <v>71</v>
      </c>
      <c r="D6" s="203" t="s">
        <v>72</v>
      </c>
      <c r="E6" s="203" t="s">
        <v>73</v>
      </c>
      <c r="F6" s="203" t="s">
        <v>74</v>
      </c>
      <c r="G6" s="203" t="s">
        <v>75</v>
      </c>
      <c r="H6" s="90" t="s">
        <v>76</v>
      </c>
      <c r="I6" s="90" t="s">
        <v>77</v>
      </c>
      <c r="J6" s="188">
        <v>125000</v>
      </c>
      <c r="K6" s="81">
        <v>13</v>
      </c>
      <c r="L6" s="81">
        <v>0</v>
      </c>
      <c r="M6" s="81">
        <v>67</v>
      </c>
      <c r="N6" s="91">
        <v>6</v>
      </c>
      <c r="O6" s="92">
        <v>0</v>
      </c>
      <c r="P6" s="93">
        <f>N6+O6</f>
        <v>6</v>
      </c>
      <c r="Q6" s="82">
        <f>IFERROR(P6/M6,"-")</f>
        <v>0.08955223880597</v>
      </c>
      <c r="R6" s="81">
        <v>0</v>
      </c>
      <c r="S6" s="81">
        <v>2</v>
      </c>
      <c r="T6" s="82">
        <f>IFERROR(S6/(O6+P6),"-")</f>
        <v>0.33333333333333</v>
      </c>
      <c r="U6" s="182">
        <f>IFERROR(J6/SUM(P6:P7),"-")</f>
        <v>2118.6440677966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178000</v>
      </c>
      <c r="AB6" s="85">
        <f>SUM(X6:X7)/SUM(J6:J7)</f>
        <v>2.424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78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179</v>
      </c>
      <c r="L7" s="81">
        <v>133</v>
      </c>
      <c r="M7" s="81">
        <v>156</v>
      </c>
      <c r="N7" s="91">
        <v>51</v>
      </c>
      <c r="O7" s="92">
        <v>2</v>
      </c>
      <c r="P7" s="93">
        <f>N7+O7</f>
        <v>53</v>
      </c>
      <c r="Q7" s="82">
        <f>IFERROR(P7/M7,"-")</f>
        <v>0.33974358974359</v>
      </c>
      <c r="R7" s="81">
        <v>4</v>
      </c>
      <c r="S7" s="81">
        <v>14</v>
      </c>
      <c r="T7" s="82">
        <f>IFERROR(S7/(O7+P7),"-")</f>
        <v>0.25454545454545</v>
      </c>
      <c r="U7" s="182"/>
      <c r="V7" s="84">
        <v>3</v>
      </c>
      <c r="W7" s="82">
        <f>IF(P7=0,"-",V7/P7)</f>
        <v>0.056603773584906</v>
      </c>
      <c r="X7" s="186">
        <v>303000</v>
      </c>
      <c r="Y7" s="187">
        <f>IFERROR(X7/P7,"-")</f>
        <v>5716.9811320755</v>
      </c>
      <c r="Z7" s="187">
        <f>IFERROR(X7/V7,"-")</f>
        <v>101000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18</v>
      </c>
      <c r="AN7" s="101">
        <f>IF(P7=0,"",IF(AM7=0,"",(AM7/P7)))</f>
        <v>0.33962264150943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0.075471698113208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14</v>
      </c>
      <c r="BF7" s="113">
        <f>IF(P7=0,"",IF(BE7=0,"",(BE7/P7)))</f>
        <v>0.26415094339623</v>
      </c>
      <c r="BG7" s="112">
        <v>1</v>
      </c>
      <c r="BH7" s="114">
        <f>IFERROR(BG7/BE7,"-")</f>
        <v>0.071428571428571</v>
      </c>
      <c r="BI7" s="115">
        <v>36000</v>
      </c>
      <c r="BJ7" s="116">
        <f>IFERROR(BI7/BE7,"-")</f>
        <v>2571.4285714286</v>
      </c>
      <c r="BK7" s="117"/>
      <c r="BL7" s="117"/>
      <c r="BM7" s="117">
        <v>1</v>
      </c>
      <c r="BN7" s="119">
        <v>11</v>
      </c>
      <c r="BO7" s="120">
        <f>IF(P7=0,"",IF(BN7=0,"",(BN7/P7)))</f>
        <v>0.20754716981132</v>
      </c>
      <c r="BP7" s="121">
        <v>3</v>
      </c>
      <c r="BQ7" s="122">
        <f>IFERROR(BP7/BN7,"-")</f>
        <v>0.27272727272727</v>
      </c>
      <c r="BR7" s="123">
        <v>113000</v>
      </c>
      <c r="BS7" s="124">
        <f>IFERROR(BR7/BN7,"-")</f>
        <v>10272.727272727</v>
      </c>
      <c r="BT7" s="125">
        <v>1</v>
      </c>
      <c r="BU7" s="125"/>
      <c r="BV7" s="125">
        <v>2</v>
      </c>
      <c r="BW7" s="126">
        <v>6</v>
      </c>
      <c r="BX7" s="127">
        <f>IF(P7=0,"",IF(BW7=0,"",(BW7/P7)))</f>
        <v>0.11320754716981</v>
      </c>
      <c r="BY7" s="128">
        <v>2</v>
      </c>
      <c r="BZ7" s="129">
        <f>IFERROR(BY7/BW7,"-")</f>
        <v>0.33333333333333</v>
      </c>
      <c r="CA7" s="130">
        <v>253000</v>
      </c>
      <c r="CB7" s="131">
        <f>IFERROR(CA7/BW7,"-")</f>
        <v>42166.666666667</v>
      </c>
      <c r="CC7" s="132"/>
      <c r="CD7" s="132">
        <v>1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303000</v>
      </c>
      <c r="CQ7" s="141">
        <v>238000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2.424</v>
      </c>
      <c r="B10" s="39"/>
      <c r="C10" s="39"/>
      <c r="D10" s="39"/>
      <c r="E10" s="39"/>
      <c r="F10" s="39"/>
      <c r="G10" s="40" t="s">
        <v>79</v>
      </c>
      <c r="H10" s="40"/>
      <c r="I10" s="40"/>
      <c r="J10" s="190">
        <f>SUM(J6:J9)</f>
        <v>125000</v>
      </c>
      <c r="K10" s="41">
        <f>SUM(K6:K9)</f>
        <v>192</v>
      </c>
      <c r="L10" s="41">
        <f>SUM(L6:L9)</f>
        <v>133</v>
      </c>
      <c r="M10" s="41">
        <f>SUM(M6:M9)</f>
        <v>223</v>
      </c>
      <c r="N10" s="41">
        <f>SUM(N6:N9)</f>
        <v>57</v>
      </c>
      <c r="O10" s="41">
        <f>SUM(O6:O9)</f>
        <v>2</v>
      </c>
      <c r="P10" s="41">
        <f>SUM(P6:P9)</f>
        <v>59</v>
      </c>
      <c r="Q10" s="42">
        <f>IFERROR(P10/M10,"-")</f>
        <v>0.26457399103139</v>
      </c>
      <c r="R10" s="78">
        <f>SUM(R6:R9)</f>
        <v>4</v>
      </c>
      <c r="S10" s="78">
        <f>SUM(S6:S9)</f>
        <v>16</v>
      </c>
      <c r="T10" s="42">
        <f>IFERROR(R10/P10,"-")</f>
        <v>0.067796610169492</v>
      </c>
      <c r="U10" s="184">
        <f>IFERROR(J10/P10,"-")</f>
        <v>2118.6440677966</v>
      </c>
      <c r="V10" s="44">
        <f>SUM(V6:V9)</f>
        <v>3</v>
      </c>
      <c r="W10" s="42">
        <f>IFERROR(V10/P10,"-")</f>
        <v>0.050847457627119</v>
      </c>
      <c r="X10" s="190">
        <f>SUM(X6:X9)</f>
        <v>303000</v>
      </c>
      <c r="Y10" s="190">
        <f>IFERROR(X10/P10,"-")</f>
        <v>5135.593220339</v>
      </c>
      <c r="Z10" s="190">
        <f>IFERROR(X10/V10,"-")</f>
        <v>101000</v>
      </c>
      <c r="AA10" s="190">
        <f>X10-J10</f>
        <v>178000</v>
      </c>
      <c r="AB10" s="47">
        <f>X10/J10</f>
        <v>2.424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