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<sst xmlns="http://schemas.openxmlformats.org/spreadsheetml/2006/main" uniqueCount="77">
  <si>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</si>
  <si>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</si>
  <si>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</si>
  <si>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</si>
  <si>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</si>
  <si>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</si>
  <si>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</si>
  <si>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</si>
  <si>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</si>
  <si>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</si>
  <si>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</si>
  <si>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</si>
  <si>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</si>
  <si>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</si>
  <si>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</si>
  <si>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</si>
  <si>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</si>
  <si>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</si>
  <si>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</si>
  <si>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</si>
  <si>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</si>
  <si>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</si>
  <si>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</si>
  <si>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</si>
  <si>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</si>
  <si>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</si>
  <si>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</si>
  <si>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</si>
  <si>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</si>
  <si>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</si>
  <si>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</si>
  <si>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</si>
  <si>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</si>
  <si>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</si>
  <si>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</si>
  <si>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</si>
  <si>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</si>
  <si>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</si>
  <si>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</si>
  <si>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</si>
  <si>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</si>
  <si>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</si>
  <si>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</si>
  <si>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</si>
  <si>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</si>
  <si>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</si>
  <si>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</si>
  <si>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</si>
  <si>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</si>
  <si>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</si>
  <si>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</si>
  <si>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</si>
  <si>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</si>
  <si>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</si>
  <si>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</si>
  <si>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</si>
  <si>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</si>
  <si>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</si>
  <si>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</si>
  <si>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</si>
  <si>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ad742</t>
  </si>
  <si>
    <t>徳間書店</t>
  </si>
  <si>
    <t>DVD漫画きよし_袋裏用セリフアレンジ</t>
  </si>
  <si>
    <t>lp07</t>
  </si>
  <si>
    <t>アサヒ芸能.2W火</t>
  </si>
  <si>
    <t>DVD袋裏4C</t>
  </si>
  <si>
    <t>9月14日(火)</t>
  </si>
  <si>
    <t>ad743</t>
  </si>
  <si>
    <t>空電</t>
  </si>
  <si>
    <t>ad744</t>
  </si>
  <si>
    <t>大洋図書</t>
  </si>
  <si>
    <t>2Pスポーツ新聞_v01_ヘスティア(高宮菜々子さん)</t>
  </si>
  <si>
    <t>ナックルズ極ベスト</t>
  </si>
  <si>
    <t>1C2P</t>
  </si>
  <si>
    <t>9月15日(水)</t>
  </si>
  <si>
    <t>ad745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</si>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</sst>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120000</v>
      </c>
      <c r="E6" s="81">
        <v>414</v>
      </c>
      <c r="F6" s="81">
        <v>97</v>
      </c>
      <c r="G6" s="81">
        <v>145</v>
      </c>
      <c r="H6" s="91">
        <v>30</v>
      </c>
      <c r="I6" s="92">
        <v>0</v>
      </c>
      <c r="J6" s="145">
        <f>H6+I6</f>
        <v>30</v>
      </c>
      <c r="K6" s="82">
        <f>IFERROR(J6/G6,"-")</f>
        <v>0.20689655172414</v>
      </c>
      <c r="L6" s="81">
        <v>3</v>
      </c>
      <c r="M6" s="81">
        <v>5</v>
      </c>
      <c r="N6" s="82">
        <f>IFERROR(L6/J6,"-")</f>
        <v>0.1</v>
      </c>
      <c r="O6" s="83">
        <f>IFERROR(D6/J6,"-")</f>
        <v>4000</v>
      </c>
      <c r="P6" s="84">
        <v>4</v>
      </c>
      <c r="Q6" s="82">
        <f>IFERROR(P6/J6,"-")</f>
        <v>0.13333333333333</v>
      </c>
      <c r="R6" s="200">
        <v>142000</v>
      </c>
      <c r="S6" s="201">
        <f>IFERROR(R6/J6,"-")</f>
        <v>4733.3333333333</v>
      </c>
      <c r="T6" s="201">
        <f>IFERROR(R6/P6,"-")</f>
        <v>35500</v>
      </c>
      <c r="U6" s="195">
        <f>IFERROR(R6-D6,"-")</f>
        <v>22000</v>
      </c>
      <c r="V6" s="85">
        <f>R6/D6</f>
        <v>1.1833333333333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120000</v>
      </c>
      <c r="E9" s="41">
        <f>SUM(E6:E7)</f>
        <v>414</v>
      </c>
      <c r="F9" s="41">
        <f>SUM(F6:F7)</f>
        <v>97</v>
      </c>
      <c r="G9" s="41">
        <f>SUM(G6:G7)</f>
        <v>145</v>
      </c>
      <c r="H9" s="41">
        <f>SUM(H6:H7)</f>
        <v>30</v>
      </c>
      <c r="I9" s="41">
        <f>SUM(I6:I7)</f>
        <v>0</v>
      </c>
      <c r="J9" s="41">
        <f>SUM(J6:J7)</f>
        <v>30</v>
      </c>
      <c r="K9" s="42">
        <f>IFERROR(J9/G9,"-")</f>
        <v>0.20689655172414</v>
      </c>
      <c r="L9" s="78">
        <f>SUM(L6:L7)</f>
        <v>3</v>
      </c>
      <c r="M9" s="78">
        <f>SUM(M6:M7)</f>
        <v>5</v>
      </c>
      <c r="N9" s="42">
        <f>IFERROR(L9/J9,"-")</f>
        <v>0.1</v>
      </c>
      <c r="O9" s="43">
        <f>IFERROR(D9/J9,"-")</f>
        <v>4000</v>
      </c>
      <c r="P9" s="44">
        <f>SUM(P6:P7)</f>
        <v>4</v>
      </c>
      <c r="Q9" s="42">
        <f>IFERROR(P9/J9,"-")</f>
        <v>0.13333333333333</v>
      </c>
      <c r="R9" s="45">
        <f>SUM(R6:R7)</f>
        <v>142000</v>
      </c>
      <c r="S9" s="45">
        <f>IFERROR(R9/J9,"-")</f>
        <v>4733.3333333333</v>
      </c>
      <c r="T9" s="45">
        <f>IFERROR(R9/P9,"-")</f>
        <v>35500</v>
      </c>
      <c r="U9" s="46">
        <f>SUM(U6:U7)</f>
        <v>22000</v>
      </c>
      <c r="V9" s="47">
        <f>IFERROR(R9/D9,"-")</f>
        <v>1.1833333333333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0.26666666666667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11</v>
      </c>
      <c r="L6" s="81">
        <v>0</v>
      </c>
      <c r="M6" s="81">
        <v>66</v>
      </c>
      <c r="N6" s="91">
        <v>8</v>
      </c>
      <c r="O6" s="92">
        <v>0</v>
      </c>
      <c r="P6" s="93">
        <f>N6+O6</f>
        <v>8</v>
      </c>
      <c r="Q6" s="82">
        <f>IFERROR(P6/M6,"-")</f>
        <v>0.12121212121212</v>
      </c>
      <c r="R6" s="81">
        <v>0</v>
      </c>
      <c r="S6" s="81">
        <v>1</v>
      </c>
      <c r="T6" s="82">
        <f>IFERROR(S6/(O6+P6),"-")</f>
        <v>0.125</v>
      </c>
      <c r="U6" s="182">
        <f>IFERROR(J6/SUM(P6:P7),"-")</f>
        <v>4687.5</v>
      </c>
      <c r="V6" s="84">
        <v>2</v>
      </c>
      <c r="W6" s="82">
        <f>IF(P6=0,"-",V6/P6)</f>
        <v>0.25</v>
      </c>
      <c r="X6" s="186">
        <v>10000</v>
      </c>
      <c r="Y6" s="187">
        <f>IFERROR(X6/P6,"-")</f>
        <v>1250</v>
      </c>
      <c r="Z6" s="187">
        <f>IFERROR(X6/V6,"-")</f>
        <v>5000</v>
      </c>
      <c r="AA6" s="188">
        <f>SUM(X6:X7)-SUM(J6:J7)</f>
        <v>-55000</v>
      </c>
      <c r="AB6" s="85">
        <f>SUM(X6:X7)/SUM(J6:J7)</f>
        <v>0.26666666666667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0.375</v>
      </c>
      <c r="BP6" s="121">
        <v>1</v>
      </c>
      <c r="BQ6" s="122">
        <f>IFERROR(BP6/BN6,"-")</f>
        <v>0.33333333333333</v>
      </c>
      <c r="BR6" s="123">
        <v>5000</v>
      </c>
      <c r="BS6" s="124">
        <f>IFERROR(BR6/BN6,"-")</f>
        <v>1666.6666666667</v>
      </c>
      <c r="BT6" s="125">
        <v>1</v>
      </c>
      <c r="BU6" s="125"/>
      <c r="BV6" s="125"/>
      <c r="BW6" s="126">
        <v>1</v>
      </c>
      <c r="BX6" s="127">
        <f>IF(P6=0,"",IF(BW6=0,"",(BW6/P6)))</f>
        <v>0.125</v>
      </c>
      <c r="BY6" s="128">
        <v>1</v>
      </c>
      <c r="BZ6" s="129">
        <f>IFERROR(BY6/BW6,"-")</f>
        <v>1</v>
      </c>
      <c r="CA6" s="130">
        <v>5000</v>
      </c>
      <c r="CB6" s="131">
        <f>IFERROR(CA6/BW6,"-")</f>
        <v>5000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10000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43</v>
      </c>
      <c r="L7" s="81">
        <v>32</v>
      </c>
      <c r="M7" s="81">
        <v>13</v>
      </c>
      <c r="N7" s="91">
        <v>8</v>
      </c>
      <c r="O7" s="92">
        <v>0</v>
      </c>
      <c r="P7" s="93">
        <f>N7+O7</f>
        <v>8</v>
      </c>
      <c r="Q7" s="82">
        <f>IFERROR(P7/M7,"-")</f>
        <v>0.61538461538462</v>
      </c>
      <c r="R7" s="81">
        <v>1</v>
      </c>
      <c r="S7" s="81">
        <v>3</v>
      </c>
      <c r="T7" s="82">
        <f>IFERROR(S7/(O7+P7),"-")</f>
        <v>0.375</v>
      </c>
      <c r="U7" s="182"/>
      <c r="V7" s="84">
        <v>1</v>
      </c>
      <c r="W7" s="82">
        <f>IF(P7=0,"-",V7/P7)</f>
        <v>0.125</v>
      </c>
      <c r="X7" s="186">
        <v>10000</v>
      </c>
      <c r="Y7" s="187">
        <f>IFERROR(X7/P7,"-")</f>
        <v>1250</v>
      </c>
      <c r="Z7" s="187">
        <f>IFERROR(X7/V7,"-")</f>
        <v>10000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5</v>
      </c>
      <c r="BO7" s="120">
        <f>IF(P7=0,"",IF(BN7=0,"",(BN7/P7)))</f>
        <v>0.625</v>
      </c>
      <c r="BP7" s="121">
        <v>1</v>
      </c>
      <c r="BQ7" s="122">
        <f>IFERROR(BP7/BN7,"-")</f>
        <v>0.2</v>
      </c>
      <c r="BR7" s="123">
        <v>10000</v>
      </c>
      <c r="BS7" s="124">
        <f>IFERROR(BR7/BN7,"-")</f>
        <v>2000</v>
      </c>
      <c r="BT7" s="125"/>
      <c r="BU7" s="125">
        <v>1</v>
      </c>
      <c r="BV7" s="125"/>
      <c r="BW7" s="126">
        <v>2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2.7111111111111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45000</v>
      </c>
      <c r="K8" s="81">
        <v>6</v>
      </c>
      <c r="L8" s="81">
        <v>0</v>
      </c>
      <c r="M8" s="81">
        <v>24</v>
      </c>
      <c r="N8" s="91">
        <v>1</v>
      </c>
      <c r="O8" s="92">
        <v>0</v>
      </c>
      <c r="P8" s="93">
        <f>N8+O8</f>
        <v>1</v>
      </c>
      <c r="Q8" s="82">
        <f>IFERROR(P8/M8,"-")</f>
        <v>0.041666666666667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3214.2857142857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77000</v>
      </c>
      <c r="AB8" s="85">
        <f>SUM(X8:X9)/SUM(J8:J9)</f>
        <v>2.7111111111111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354</v>
      </c>
      <c r="L9" s="81">
        <v>65</v>
      </c>
      <c r="M9" s="81">
        <v>42</v>
      </c>
      <c r="N9" s="91">
        <v>13</v>
      </c>
      <c r="O9" s="92">
        <v>0</v>
      </c>
      <c r="P9" s="93">
        <f>N9+O9</f>
        <v>13</v>
      </c>
      <c r="Q9" s="82">
        <f>IFERROR(P9/M9,"-")</f>
        <v>0.30952380952381</v>
      </c>
      <c r="R9" s="81">
        <v>2</v>
      </c>
      <c r="S9" s="81">
        <v>1</v>
      </c>
      <c r="T9" s="82">
        <f>IFERROR(S9/(O9+P9),"-")</f>
        <v>0.076923076923077</v>
      </c>
      <c r="U9" s="182"/>
      <c r="V9" s="84">
        <v>1</v>
      </c>
      <c r="W9" s="82">
        <f>IF(P9=0,"-",V9/P9)</f>
        <v>0.076923076923077</v>
      </c>
      <c r="X9" s="186">
        <v>122000</v>
      </c>
      <c r="Y9" s="187">
        <f>IFERROR(X9/P9,"-")</f>
        <v>9384.6153846154</v>
      </c>
      <c r="Z9" s="187">
        <f>IFERROR(X9/V9,"-")</f>
        <v>122000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0.15384615384615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0.23076923076923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0.30769230769231</v>
      </c>
      <c r="BP9" s="121">
        <v>1</v>
      </c>
      <c r="BQ9" s="122">
        <f>IFERROR(BP9/BN9,"-")</f>
        <v>0.25</v>
      </c>
      <c r="BR9" s="123">
        <v>3000</v>
      </c>
      <c r="BS9" s="124">
        <f>IFERROR(BR9/BN9,"-")</f>
        <v>750</v>
      </c>
      <c r="BT9" s="125">
        <v>1</v>
      </c>
      <c r="BU9" s="125"/>
      <c r="BV9" s="125"/>
      <c r="BW9" s="126">
        <v>4</v>
      </c>
      <c r="BX9" s="127">
        <f>IF(P9=0,"",IF(BW9=0,"",(BW9/P9)))</f>
        <v>0.30769230769231</v>
      </c>
      <c r="BY9" s="128">
        <v>1</v>
      </c>
      <c r="BZ9" s="129">
        <f>IFERROR(BY9/BW9,"-")</f>
        <v>0.25</v>
      </c>
      <c r="CA9" s="130">
        <v>119000</v>
      </c>
      <c r="CB9" s="131">
        <f>IFERROR(CA9/BW9,"-")</f>
        <v>29750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122000</v>
      </c>
      <c r="CQ9" s="141">
        <v>119000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1.1833333333333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120000</v>
      </c>
      <c r="K12" s="41">
        <f>SUM(K6:K11)</f>
        <v>414</v>
      </c>
      <c r="L12" s="41">
        <f>SUM(L6:L11)</f>
        <v>97</v>
      </c>
      <c r="M12" s="41">
        <f>SUM(M6:M11)</f>
        <v>145</v>
      </c>
      <c r="N12" s="41">
        <f>SUM(N6:N11)</f>
        <v>30</v>
      </c>
      <c r="O12" s="41">
        <f>SUM(O6:O11)</f>
        <v>0</v>
      </c>
      <c r="P12" s="41">
        <f>SUM(P6:P11)</f>
        <v>30</v>
      </c>
      <c r="Q12" s="42">
        <f>IFERROR(P12/M12,"-")</f>
        <v>0.20689655172414</v>
      </c>
      <c r="R12" s="78">
        <f>SUM(R6:R11)</f>
        <v>3</v>
      </c>
      <c r="S12" s="78">
        <f>SUM(S6:S11)</f>
        <v>5</v>
      </c>
      <c r="T12" s="42">
        <f>IFERROR(R12/P12,"-")</f>
        <v>0.1</v>
      </c>
      <c r="U12" s="184">
        <f>IFERROR(J12/P12,"-")</f>
        <v>4000</v>
      </c>
      <c r="V12" s="44">
        <f>SUM(V6:V11)</f>
        <v>4</v>
      </c>
      <c r="W12" s="42">
        <f>IFERROR(V12/P12,"-")</f>
        <v>0.13333333333333</v>
      </c>
      <c r="X12" s="190">
        <f>SUM(X6:X11)</f>
        <v>142000</v>
      </c>
      <c r="Y12" s="190">
        <f>IFERROR(X12/P12,"-")</f>
        <v>4733.3333333333</v>
      </c>
      <c r="Z12" s="190">
        <f>IFERROR(X12/V12,"-")</f>
        <v>35500</v>
      </c>
      <c r="AA12" s="190">
        <f>X12-J12</f>
        <v>22000</v>
      </c>
      <c r="AB12" s="47">
        <f>X12/J12</f>
        <v>1.1833333333333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