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<sst xmlns="http://schemas.openxmlformats.org/spreadsheetml/2006/main" uniqueCount="101">
  <si>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</si>
  <si>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</si>
  <si>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</si>
  <si>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</si>
  <si>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</si>
  <si>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</si>
  <si>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</si>
  <si>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</si>
  <si>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</si>
  <si>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</si>
  <si>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</si>
  <si>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</si>
  <si>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</si>
  <si>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</si>
  <si>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</si>
  <si>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</si>
  <si>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</si>
  <si>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</si>
  <si>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</si>
  <si>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</si>
  <si>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</si>
  <si>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</si>
  <si>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</si>
  <si>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</si>
  <si>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</si>
  <si>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</si>
  <si>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</si>
  <si>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</si>
  <si>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</si>
  <si>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</si>
  <si>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</si>
  <si>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</si>
  <si>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</si>
  <si>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</si>
  <si>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</si>
  <si>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</si>
  <si>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</si>
  <si>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</si>
  <si>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</si>
  <si>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</si>
  <si>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</si>
  <si>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</si>
  <si>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</si>
  <si>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</si>
  <si>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</si>
  <si>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</si>
  <si>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</si>
  <si>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</si>
  <si>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</si>
  <si>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</si>
  <si>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</si>
  <si>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</si>
  <si>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</si>
  <si>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</si>
  <si>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</si>
  <si>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</si>
  <si>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</si>
  <si>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</si>
  <si>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</si>
  <si>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</si>
  <si>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</si>
  <si>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ad706</t>
  </si>
  <si>
    <t>いろいろ</t>
  </si>
  <si>
    <t>企画枠高宮菜々子さんメインA</t>
  </si>
  <si>
    <t>lp07</t>
  </si>
  <si>
    <t>実話カタログ企画</t>
  </si>
  <si>
    <t>企画枠</t>
  </si>
  <si>
    <t>4月01日(木)</t>
  </si>
  <si>
    <t>ad707</t>
  </si>
  <si>
    <t>空電</t>
  </si>
  <si>
    <t>ad708</t>
  </si>
  <si>
    <t>楽楽出版</t>
  </si>
  <si>
    <t>5P元祖</t>
  </si>
  <si>
    <t>EXCITING MAX!HIGH-GRADE</t>
  </si>
  <si>
    <t>1C5P</t>
  </si>
  <si>
    <t>4月14日(水)</t>
  </si>
  <si>
    <t>ad709</t>
  </si>
  <si>
    <t>ad710</t>
  </si>
  <si>
    <t>大洋図書</t>
  </si>
  <si>
    <t>5P風俗ヘスティア(高宮菜々子さん)</t>
  </si>
  <si>
    <t>臨時増刊ラヴァーズ</t>
  </si>
  <si>
    <t>4月21日(水)</t>
  </si>
  <si>
    <t>ad711</t>
  </si>
  <si>
    <t>ad714</t>
  </si>
  <si>
    <t>徳間書店</t>
  </si>
  <si>
    <t>DVD-袋専用セリフアレンジ黒-ヘスティア</t>
  </si>
  <si>
    <t>アサヒ芸能.4W火</t>
  </si>
  <si>
    <t>DVD袋裏4C</t>
  </si>
  <si>
    <t>4月27日(火)</t>
  </si>
  <si>
    <t>ad715</t>
  </si>
  <si>
    <t>雑誌 TOTAL</t>
  </si>
  <si>
    <t>●DVD 広告</t>
  </si>
  <si>
    <t>pa557</t>
  </si>
  <si>
    <t>三和出版</t>
  </si>
  <si>
    <t>DVD4コマ-ヘスティア</t>
  </si>
  <si>
    <t>A4、CVS日版PB</t>
  </si>
  <si>
    <t>人妻日和</t>
  </si>
  <si>
    <t>DVD袋表4C</t>
  </si>
  <si>
    <t>4月26日(月)</t>
  </si>
  <si>
    <t>pa558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</si>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</sst>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275000</v>
      </c>
      <c r="E6" s="81">
        <v>978</v>
      </c>
      <c r="F6" s="81">
        <v>438</v>
      </c>
      <c r="G6" s="81">
        <v>773</v>
      </c>
      <c r="H6" s="91">
        <v>160</v>
      </c>
      <c r="I6" s="92">
        <v>1</v>
      </c>
      <c r="J6" s="145">
        <f>H6+I6</f>
        <v>161</v>
      </c>
      <c r="K6" s="82">
        <f>IFERROR(J6/G6,"-")</f>
        <v>0.20827943078913</v>
      </c>
      <c r="L6" s="81">
        <v>24</v>
      </c>
      <c r="M6" s="81">
        <v>28</v>
      </c>
      <c r="N6" s="82">
        <f>IFERROR(L6/J6,"-")</f>
        <v>0.14906832298137</v>
      </c>
      <c r="O6" s="83">
        <f>IFERROR(D6/J6,"-")</f>
        <v>1708.0745341615</v>
      </c>
      <c r="P6" s="84">
        <v>32</v>
      </c>
      <c r="Q6" s="82">
        <f>IFERROR(P6/J6,"-")</f>
        <v>0.19875776397516</v>
      </c>
      <c r="R6" s="200">
        <v>852826</v>
      </c>
      <c r="S6" s="201">
        <f>IFERROR(R6/J6,"-")</f>
        <v>5297.0559006211</v>
      </c>
      <c r="T6" s="201">
        <f>IFERROR(R6/P6,"-")</f>
        <v>26650.8125</v>
      </c>
      <c r="U6" s="195">
        <f>IFERROR(R6-D6,"-")</f>
        <v>577826</v>
      </c>
      <c r="V6" s="85">
        <f>R6/D6</f>
        <v>3.1011854545455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401</v>
      </c>
      <c r="F7" s="81">
        <v>219</v>
      </c>
      <c r="G7" s="81">
        <v>550</v>
      </c>
      <c r="H7" s="91">
        <v>142</v>
      </c>
      <c r="I7" s="92">
        <v>4</v>
      </c>
      <c r="J7" s="145">
        <f>H7+I7</f>
        <v>146</v>
      </c>
      <c r="K7" s="82">
        <f>IFERROR(J7/G7,"-")</f>
        <v>0.26545454545455</v>
      </c>
      <c r="L7" s="81">
        <v>5</v>
      </c>
      <c r="M7" s="81">
        <v>26</v>
      </c>
      <c r="N7" s="82">
        <f>IFERROR(L7/J7,"-")</f>
        <v>0.034246575342466</v>
      </c>
      <c r="O7" s="83">
        <f>IFERROR(D7/J7,"-")</f>
        <v>856.16438356164</v>
      </c>
      <c r="P7" s="84">
        <v>5</v>
      </c>
      <c r="Q7" s="82">
        <f>IFERROR(P7/J7,"-")</f>
        <v>0.034246575342466</v>
      </c>
      <c r="R7" s="200">
        <v>720924</v>
      </c>
      <c r="S7" s="201">
        <f>IFERROR(R7/J7,"-")</f>
        <v>4937.8356164384</v>
      </c>
      <c r="T7" s="201">
        <f>IFERROR(R7/P7,"-")</f>
        <v>144184.8</v>
      </c>
      <c r="U7" s="195">
        <f>IFERROR(R7-D7,"-")</f>
        <v>595924</v>
      </c>
      <c r="V7" s="85">
        <f>R7/D7</f>
        <v>5.767392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400000</v>
      </c>
      <c r="E10" s="41">
        <f>SUM(E6:E8)</f>
        <v>1379</v>
      </c>
      <c r="F10" s="41">
        <f>SUM(F6:F8)</f>
        <v>657</v>
      </c>
      <c r="G10" s="41">
        <f>SUM(G6:G8)</f>
        <v>1323</v>
      </c>
      <c r="H10" s="41">
        <f>SUM(H6:H8)</f>
        <v>302</v>
      </c>
      <c r="I10" s="41">
        <f>SUM(I6:I8)</f>
        <v>5</v>
      </c>
      <c r="J10" s="41">
        <f>SUM(J6:J8)</f>
        <v>307</v>
      </c>
      <c r="K10" s="42">
        <f>IFERROR(J10/G10,"-")</f>
        <v>0.23204837490552</v>
      </c>
      <c r="L10" s="78">
        <f>SUM(L6:L8)</f>
        <v>29</v>
      </c>
      <c r="M10" s="78">
        <f>SUM(M6:M8)</f>
        <v>54</v>
      </c>
      <c r="N10" s="42">
        <f>IFERROR(L10/J10,"-")</f>
        <v>0.094462540716612</v>
      </c>
      <c r="O10" s="43">
        <f>IFERROR(D10/J10,"-")</f>
        <v>1302.9315960912</v>
      </c>
      <c r="P10" s="44">
        <f>SUM(P6:P8)</f>
        <v>37</v>
      </c>
      <c r="Q10" s="42">
        <f>IFERROR(P10/J10,"-")</f>
        <v>0.12052117263844</v>
      </c>
      <c r="R10" s="45">
        <f>SUM(R6:R8)</f>
        <v>1573750</v>
      </c>
      <c r="S10" s="45">
        <f>IFERROR(R10/J10,"-")</f>
        <v>5126.2214983713</v>
      </c>
      <c r="T10" s="45">
        <f>IFERROR(R10/P10,"-")</f>
        <v>42533.783783784</v>
      </c>
      <c r="U10" s="46">
        <f>SUM(U6:U8)</f>
        <v>1173750</v>
      </c>
      <c r="V10" s="47">
        <f>IFERROR(R10/D10,"-")</f>
        <v>3.934375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39</v>
      </c>
      <c r="L6" s="81">
        <v>0</v>
      </c>
      <c r="M6" s="81">
        <v>156</v>
      </c>
      <c r="N6" s="91">
        <v>12</v>
      </c>
      <c r="O6" s="92">
        <v>0</v>
      </c>
      <c r="P6" s="93">
        <f>N6+O6</f>
        <v>12</v>
      </c>
      <c r="Q6" s="82">
        <f>IFERROR(P6/M6,"-")</f>
        <v>0.076923076923077</v>
      </c>
      <c r="R6" s="81">
        <v>0</v>
      </c>
      <c r="S6" s="81">
        <v>5</v>
      </c>
      <c r="T6" s="82">
        <f>IFERROR(S6/(O6+P6),"-")</f>
        <v>0.41666666666667</v>
      </c>
      <c r="U6" s="182">
        <f>IFERROR(J6/SUM(P6:P7),"-")</f>
        <v>1111.1111111111</v>
      </c>
      <c r="V6" s="84">
        <v>1</v>
      </c>
      <c r="W6" s="82">
        <f>IF(P6=0,"-",V6/P6)</f>
        <v>0.083333333333333</v>
      </c>
      <c r="X6" s="186">
        <v>20000</v>
      </c>
      <c r="Y6" s="187">
        <f>IFERROR(X6/P6,"-")</f>
        <v>1666.6666666667</v>
      </c>
      <c r="Z6" s="187">
        <f>IFERROR(X6/V6,"-")</f>
        <v>20000</v>
      </c>
      <c r="AA6" s="188">
        <f>SUM(X6:X7)-SUM(J6:J7)</f>
        <v>111000</v>
      </c>
      <c r="AB6" s="85">
        <f>SUM(X6:X7)/SUM(J6:J7)</f>
        <v>2.85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0.33333333333333</v>
      </c>
      <c r="BG6" s="112">
        <v>1</v>
      </c>
      <c r="BH6" s="114">
        <f>IFERROR(BG6/BE6,"-")</f>
        <v>0.25</v>
      </c>
      <c r="BI6" s="115">
        <v>15000</v>
      </c>
      <c r="BJ6" s="116">
        <f>IFERROR(BI6/BE6,"-")</f>
        <v>3750</v>
      </c>
      <c r="BK6" s="117"/>
      <c r="BL6" s="117"/>
      <c r="BM6" s="117">
        <v>1</v>
      </c>
      <c r="BN6" s="119">
        <v>2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0.25</v>
      </c>
      <c r="BY6" s="128">
        <v>1</v>
      </c>
      <c r="BZ6" s="129">
        <f>IFERROR(BY6/BW6,"-")</f>
        <v>0.33333333333333</v>
      </c>
      <c r="CA6" s="130">
        <v>115000</v>
      </c>
      <c r="CB6" s="131">
        <f>IFERROR(CA6/BW6,"-")</f>
        <v>38333.333333333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20000</v>
      </c>
      <c r="CQ6" s="141">
        <v>115000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463</v>
      </c>
      <c r="L7" s="81">
        <v>219</v>
      </c>
      <c r="M7" s="81">
        <v>155</v>
      </c>
      <c r="N7" s="91">
        <v>41</v>
      </c>
      <c r="O7" s="92">
        <v>1</v>
      </c>
      <c r="P7" s="93">
        <f>N7+O7</f>
        <v>42</v>
      </c>
      <c r="Q7" s="82">
        <f>IFERROR(P7/M7,"-")</f>
        <v>0.27096774193548</v>
      </c>
      <c r="R7" s="81">
        <v>11</v>
      </c>
      <c r="S7" s="81">
        <v>1</v>
      </c>
      <c r="T7" s="82">
        <f>IFERROR(S7/(O7+P7),"-")</f>
        <v>0.023255813953488</v>
      </c>
      <c r="U7" s="182"/>
      <c r="V7" s="84">
        <v>6</v>
      </c>
      <c r="W7" s="82">
        <f>IF(P7=0,"-",V7/P7)</f>
        <v>0.14285714285714</v>
      </c>
      <c r="X7" s="186">
        <v>151000</v>
      </c>
      <c r="Y7" s="187">
        <f>IFERROR(X7/P7,"-")</f>
        <v>3595.2380952381</v>
      </c>
      <c r="Z7" s="187">
        <f>IFERROR(X7/V7,"-")</f>
        <v>25166.666666667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0.047619047619048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0.095238095238095</v>
      </c>
      <c r="AX7" s="106">
        <v>1</v>
      </c>
      <c r="AY7" s="108">
        <f>IFERROR(AX7/AV7,"-")</f>
        <v>0.25</v>
      </c>
      <c r="AZ7" s="109">
        <v>50000</v>
      </c>
      <c r="BA7" s="110">
        <f>IFERROR(AZ7/AV7,"-")</f>
        <v>12500</v>
      </c>
      <c r="BB7" s="111">
        <v>1</v>
      </c>
      <c r="BC7" s="111"/>
      <c r="BD7" s="111"/>
      <c r="BE7" s="112">
        <v>12</v>
      </c>
      <c r="BF7" s="113">
        <f>IF(P7=0,"",IF(BE7=0,"",(BE7/P7)))</f>
        <v>0.28571428571429</v>
      </c>
      <c r="BG7" s="112">
        <v>1</v>
      </c>
      <c r="BH7" s="114">
        <f>IFERROR(BG7/BE7,"-")</f>
        <v>0.083333333333333</v>
      </c>
      <c r="BI7" s="115">
        <v>11000</v>
      </c>
      <c r="BJ7" s="116">
        <f>IFERROR(BI7/BE7,"-")</f>
        <v>916.66666666667</v>
      </c>
      <c r="BK7" s="117"/>
      <c r="BL7" s="117"/>
      <c r="BM7" s="117">
        <v>1</v>
      </c>
      <c r="BN7" s="119">
        <v>14</v>
      </c>
      <c r="BO7" s="120">
        <f>IF(P7=0,"",IF(BN7=0,"",(BN7/P7)))</f>
        <v>0.33333333333333</v>
      </c>
      <c r="BP7" s="121">
        <v>2</v>
      </c>
      <c r="BQ7" s="122">
        <f>IFERROR(BP7/BN7,"-")</f>
        <v>0.14285714285714</v>
      </c>
      <c r="BR7" s="123">
        <v>8000</v>
      </c>
      <c r="BS7" s="124">
        <f>IFERROR(BR7/BN7,"-")</f>
        <v>571.42857142857</v>
      </c>
      <c r="BT7" s="125">
        <v>2</v>
      </c>
      <c r="BU7" s="125"/>
      <c r="BV7" s="125"/>
      <c r="BW7" s="126">
        <v>8</v>
      </c>
      <c r="BX7" s="127">
        <f>IF(P7=0,"",IF(BW7=0,"",(BW7/P7)))</f>
        <v>0.19047619047619</v>
      </c>
      <c r="BY7" s="128">
        <v>4</v>
      </c>
      <c r="BZ7" s="129">
        <f>IFERROR(BY7/BW7,"-")</f>
        <v>0.5</v>
      </c>
      <c r="CA7" s="130">
        <v>108000</v>
      </c>
      <c r="CB7" s="131">
        <f>IFERROR(CA7/BW7,"-")</f>
        <v>13500</v>
      </c>
      <c r="CC7" s="132"/>
      <c r="CD7" s="132">
        <v>1</v>
      </c>
      <c r="CE7" s="132">
        <v>3</v>
      </c>
      <c r="CF7" s="133">
        <v>2</v>
      </c>
      <c r="CG7" s="134">
        <f>IF(P7=0,"",IF(CF7=0,"",(CF7/P7)))</f>
        <v>0.047619047619048</v>
      </c>
      <c r="CH7" s="135">
        <v>2</v>
      </c>
      <c r="CI7" s="136">
        <f>IFERROR(CH7/CF7,"-")</f>
        <v>1</v>
      </c>
      <c r="CJ7" s="137">
        <v>15000</v>
      </c>
      <c r="CK7" s="138">
        <f>IFERROR(CJ7/CF7,"-")</f>
        <v>7500</v>
      </c>
      <c r="CL7" s="139">
        <v>1</v>
      </c>
      <c r="CM7" s="139"/>
      <c r="CN7" s="139">
        <v>1</v>
      </c>
      <c r="CO7" s="140">
        <v>6</v>
      </c>
      <c r="CP7" s="141">
        <v>151000</v>
      </c>
      <c r="CQ7" s="141">
        <v>64000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3.7076923076923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65000</v>
      </c>
      <c r="K8" s="81">
        <v>26</v>
      </c>
      <c r="L8" s="81">
        <v>0</v>
      </c>
      <c r="M8" s="81">
        <v>36</v>
      </c>
      <c r="N8" s="91">
        <v>6</v>
      </c>
      <c r="O8" s="92">
        <v>0</v>
      </c>
      <c r="P8" s="93">
        <f>N8+O8</f>
        <v>6</v>
      </c>
      <c r="Q8" s="82">
        <f>IFERROR(P8/M8,"-")</f>
        <v>0.16666666666667</v>
      </c>
      <c r="R8" s="81">
        <v>1</v>
      </c>
      <c r="S8" s="81">
        <v>2</v>
      </c>
      <c r="T8" s="82">
        <f>IFERROR(S8/(O8+P8),"-")</f>
        <v>0.33333333333333</v>
      </c>
      <c r="U8" s="182">
        <f>IFERROR(J8/SUM(P8:P9),"-")</f>
        <v>1756.7567567568</v>
      </c>
      <c r="V8" s="84">
        <v>1</v>
      </c>
      <c r="W8" s="82">
        <f>IF(P8=0,"-",V8/P8)</f>
        <v>0.16666666666667</v>
      </c>
      <c r="X8" s="186">
        <v>130000</v>
      </c>
      <c r="Y8" s="187">
        <f>IFERROR(X8/P8,"-")</f>
        <v>21666.666666667</v>
      </c>
      <c r="Z8" s="187">
        <f>IFERROR(X8/V8,"-")</f>
        <v>130000</v>
      </c>
      <c r="AA8" s="188">
        <f>SUM(X8:X9)-SUM(J8:J9)</f>
        <v>176000</v>
      </c>
      <c r="AB8" s="85">
        <f>SUM(X8:X9)/SUM(J8:J9)</f>
        <v>3.7076923076923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0.33333333333333</v>
      </c>
      <c r="BY8" s="128">
        <v>1</v>
      </c>
      <c r="BZ8" s="129">
        <f>IFERROR(BY8/BW8,"-")</f>
        <v>0.5</v>
      </c>
      <c r="CA8" s="130">
        <v>130000</v>
      </c>
      <c r="CB8" s="131">
        <f>IFERROR(CA8/BW8,"-")</f>
        <v>65000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130000</v>
      </c>
      <c r="CQ8" s="141">
        <v>130000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160</v>
      </c>
      <c r="L9" s="81">
        <v>83</v>
      </c>
      <c r="M9" s="81">
        <v>67</v>
      </c>
      <c r="N9" s="91">
        <v>31</v>
      </c>
      <c r="O9" s="92">
        <v>0</v>
      </c>
      <c r="P9" s="93">
        <f>N9+O9</f>
        <v>31</v>
      </c>
      <c r="Q9" s="82">
        <f>IFERROR(P9/M9,"-")</f>
        <v>0.46268656716418</v>
      </c>
      <c r="R9" s="81">
        <v>4</v>
      </c>
      <c r="S9" s="81">
        <v>3</v>
      </c>
      <c r="T9" s="82">
        <f>IFERROR(S9/(O9+P9),"-")</f>
        <v>0.096774193548387</v>
      </c>
      <c r="U9" s="182"/>
      <c r="V9" s="84">
        <v>8</v>
      </c>
      <c r="W9" s="82">
        <f>IF(P9=0,"-",V9/P9)</f>
        <v>0.25806451612903</v>
      </c>
      <c r="X9" s="186">
        <v>111000</v>
      </c>
      <c r="Y9" s="187">
        <f>IFERROR(X9/P9,"-")</f>
        <v>3580.6451612903</v>
      </c>
      <c r="Z9" s="187">
        <f>IFERROR(X9/V9,"-")</f>
        <v>13875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0.032258064516129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0.032258064516129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0.19354838709677</v>
      </c>
      <c r="BG9" s="112">
        <v>2</v>
      </c>
      <c r="BH9" s="114">
        <f>IFERROR(BG9/BE9,"-")</f>
        <v>0.33333333333333</v>
      </c>
      <c r="BI9" s="115">
        <v>14000</v>
      </c>
      <c r="BJ9" s="116">
        <f>IFERROR(BI9/BE9,"-")</f>
        <v>2333.3333333333</v>
      </c>
      <c r="BK9" s="117">
        <v>1</v>
      </c>
      <c r="BL9" s="117"/>
      <c r="BM9" s="117">
        <v>1</v>
      </c>
      <c r="BN9" s="119">
        <v>14</v>
      </c>
      <c r="BO9" s="120">
        <f>IF(P9=0,"",IF(BN9=0,"",(BN9/P9)))</f>
        <v>0.45161290322581</v>
      </c>
      <c r="BP9" s="121">
        <v>5</v>
      </c>
      <c r="BQ9" s="122">
        <f>IFERROR(BP9/BN9,"-")</f>
        <v>0.35714285714286</v>
      </c>
      <c r="BR9" s="123">
        <v>63000</v>
      </c>
      <c r="BS9" s="124">
        <f>IFERROR(BR9/BN9,"-")</f>
        <v>4500</v>
      </c>
      <c r="BT9" s="125">
        <v>1</v>
      </c>
      <c r="BU9" s="125">
        <v>2</v>
      </c>
      <c r="BV9" s="125">
        <v>2</v>
      </c>
      <c r="BW9" s="126">
        <v>9</v>
      </c>
      <c r="BX9" s="127">
        <f>IF(P9=0,"",IF(BW9=0,"",(BW9/P9)))</f>
        <v>0.29032258064516</v>
      </c>
      <c r="BY9" s="128">
        <v>2</v>
      </c>
      <c r="BZ9" s="129">
        <f>IFERROR(BY9/BW9,"-")</f>
        <v>0.22222222222222</v>
      </c>
      <c r="CA9" s="130">
        <v>39000</v>
      </c>
      <c r="CB9" s="131">
        <f>IFERROR(CA9/BW9,"-")</f>
        <v>4333.3333333333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8</v>
      </c>
      <c r="CP9" s="141">
        <v>111000</v>
      </c>
      <c r="CQ9" s="141">
        <v>37000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4.7189866666667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74</v>
      </c>
      <c r="I10" s="90" t="s">
        <v>81</v>
      </c>
      <c r="J10" s="188">
        <v>75000</v>
      </c>
      <c r="K10" s="81">
        <v>43</v>
      </c>
      <c r="L10" s="81">
        <v>0</v>
      </c>
      <c r="M10" s="81">
        <v>117</v>
      </c>
      <c r="N10" s="91">
        <v>10</v>
      </c>
      <c r="O10" s="92">
        <v>0</v>
      </c>
      <c r="P10" s="93">
        <f>N10+O10</f>
        <v>10</v>
      </c>
      <c r="Q10" s="82">
        <f>IFERROR(P10/M10,"-")</f>
        <v>0.085470085470085</v>
      </c>
      <c r="R10" s="81">
        <v>2</v>
      </c>
      <c r="S10" s="81">
        <v>3</v>
      </c>
      <c r="T10" s="82">
        <f>IFERROR(S10/(O10+P10),"-")</f>
        <v>0.3</v>
      </c>
      <c r="U10" s="182">
        <f>IFERROR(J10/SUM(P10:P11),"-")</f>
        <v>1973.6842105263</v>
      </c>
      <c r="V10" s="84">
        <v>4</v>
      </c>
      <c r="W10" s="82">
        <f>IF(P10=0,"-",V10/P10)</f>
        <v>0.4</v>
      </c>
      <c r="X10" s="186">
        <v>21924</v>
      </c>
      <c r="Y10" s="187">
        <f>IFERROR(X10/P10,"-")</f>
        <v>2192.4</v>
      </c>
      <c r="Z10" s="187">
        <f>IFERROR(X10/V10,"-")</f>
        <v>5481</v>
      </c>
      <c r="AA10" s="188">
        <f>SUM(X10:X11)-SUM(J10:J11)</f>
        <v>278924</v>
      </c>
      <c r="AB10" s="85">
        <f>SUM(X10:X11)/SUM(J10:J11)</f>
        <v>4.7189866666667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0.2</v>
      </c>
      <c r="AX10" s="106">
        <v>2</v>
      </c>
      <c r="AY10" s="108">
        <f>IFERROR(AX10/AV10,"-")</f>
        <v>1</v>
      </c>
      <c r="AZ10" s="109">
        <v>6924</v>
      </c>
      <c r="BA10" s="110">
        <f>IFERROR(AZ10/AV10,"-")</f>
        <v>3462</v>
      </c>
      <c r="BB10" s="111">
        <v>1</v>
      </c>
      <c r="BC10" s="111">
        <v>1</v>
      </c>
      <c r="BD10" s="111"/>
      <c r="BE10" s="112">
        <v>3</v>
      </c>
      <c r="BF10" s="113">
        <f>IF(P10=0,"",IF(BE10=0,"",(BE10/P10)))</f>
        <v>0.3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0.2</v>
      </c>
      <c r="BY10" s="128">
        <v>2</v>
      </c>
      <c r="BZ10" s="129">
        <f>IFERROR(BY10/BW10,"-")</f>
        <v>1</v>
      </c>
      <c r="CA10" s="130">
        <v>15000</v>
      </c>
      <c r="CB10" s="131">
        <f>IFERROR(CA10/BW10,"-")</f>
        <v>7500</v>
      </c>
      <c r="CC10" s="132">
        <v>2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21924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109</v>
      </c>
      <c r="L11" s="81">
        <v>70</v>
      </c>
      <c r="M11" s="81">
        <v>33</v>
      </c>
      <c r="N11" s="91">
        <v>28</v>
      </c>
      <c r="O11" s="92">
        <v>0</v>
      </c>
      <c r="P11" s="93">
        <f>N11+O11</f>
        <v>28</v>
      </c>
      <c r="Q11" s="82">
        <f>IFERROR(P11/M11,"-")</f>
        <v>0.84848484848485</v>
      </c>
      <c r="R11" s="81">
        <v>4</v>
      </c>
      <c r="S11" s="81">
        <v>6</v>
      </c>
      <c r="T11" s="82">
        <f>IFERROR(S11/(O11+P11),"-")</f>
        <v>0.21428571428571</v>
      </c>
      <c r="U11" s="182"/>
      <c r="V11" s="84">
        <v>6</v>
      </c>
      <c r="W11" s="82">
        <f>IF(P11=0,"-",V11/P11)</f>
        <v>0.21428571428571</v>
      </c>
      <c r="X11" s="186">
        <v>332000</v>
      </c>
      <c r="Y11" s="187">
        <f>IFERROR(X11/P11,"-")</f>
        <v>11857.142857143</v>
      </c>
      <c r="Z11" s="187">
        <f>IFERROR(X11/V11,"-")</f>
        <v>55333.333333333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0.071428571428571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0.035714285714286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8</v>
      </c>
      <c r="BF11" s="113">
        <f>IF(P11=0,"",IF(BE11=0,"",(BE11/P11)))</f>
        <v>0.28571428571429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11</v>
      </c>
      <c r="BO11" s="120">
        <f>IF(P11=0,"",IF(BN11=0,"",(BN11/P11)))</f>
        <v>0.39285714285714</v>
      </c>
      <c r="BP11" s="121">
        <v>6</v>
      </c>
      <c r="BQ11" s="122">
        <f>IFERROR(BP11/BN11,"-")</f>
        <v>0.54545454545455</v>
      </c>
      <c r="BR11" s="123">
        <v>332000</v>
      </c>
      <c r="BS11" s="124">
        <f>IFERROR(BR11/BN11,"-")</f>
        <v>30181.818181818</v>
      </c>
      <c r="BT11" s="125">
        <v>1</v>
      </c>
      <c r="BU11" s="125"/>
      <c r="BV11" s="125">
        <v>5</v>
      </c>
      <c r="BW11" s="126">
        <v>5</v>
      </c>
      <c r="BX11" s="127">
        <f>IF(P11=0,"",IF(BW11=0,"",(BW11/P11)))</f>
        <v>0.17857142857143</v>
      </c>
      <c r="BY11" s="128">
        <v>1</v>
      </c>
      <c r="BZ11" s="129">
        <f>IFERROR(BY11/BW11,"-")</f>
        <v>0.2</v>
      </c>
      <c r="CA11" s="130">
        <v>10000</v>
      </c>
      <c r="CB11" s="131">
        <f>IFERROR(CA11/BW11,"-")</f>
        <v>2000</v>
      </c>
      <c r="CC11" s="132"/>
      <c r="CD11" s="132">
        <v>1</v>
      </c>
      <c r="CE11" s="132"/>
      <c r="CF11" s="133">
        <v>1</v>
      </c>
      <c r="CG11" s="134">
        <f>IF(P11=0,"",IF(CF11=0,"",(CF11/P11)))</f>
        <v>0.035714285714286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6</v>
      </c>
      <c r="CP11" s="141">
        <v>332000</v>
      </c>
      <c r="CQ11" s="141">
        <v>171000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1.1586933333333</v>
      </c>
      <c r="B12" s="203" t="s">
        <v>83</v>
      </c>
      <c r="C12" s="203" t="s">
        <v>84</v>
      </c>
      <c r="D12" s="203" t="s">
        <v>85</v>
      </c>
      <c r="E12" s="203"/>
      <c r="F12" s="203" t="s">
        <v>64</v>
      </c>
      <c r="G12" s="203" t="s">
        <v>86</v>
      </c>
      <c r="H12" s="90" t="s">
        <v>87</v>
      </c>
      <c r="I12" s="90" t="s">
        <v>88</v>
      </c>
      <c r="J12" s="188">
        <v>75000</v>
      </c>
      <c r="K12" s="81">
        <v>36</v>
      </c>
      <c r="L12" s="81">
        <v>0</v>
      </c>
      <c r="M12" s="81">
        <v>161</v>
      </c>
      <c r="N12" s="91">
        <v>17</v>
      </c>
      <c r="O12" s="92">
        <v>0</v>
      </c>
      <c r="P12" s="93">
        <f>N12+O12</f>
        <v>17</v>
      </c>
      <c r="Q12" s="82">
        <f>IFERROR(P12/M12,"-")</f>
        <v>0.1055900621118</v>
      </c>
      <c r="R12" s="81">
        <v>1</v>
      </c>
      <c r="S12" s="81">
        <v>6</v>
      </c>
      <c r="T12" s="82">
        <f>IFERROR(S12/(O12+P12),"-")</f>
        <v>0.35294117647059</v>
      </c>
      <c r="U12" s="182">
        <f>IFERROR(J12/SUM(P12:P13),"-")</f>
        <v>2343.75</v>
      </c>
      <c r="V12" s="84">
        <v>2</v>
      </c>
      <c r="W12" s="82">
        <f>IF(P12=0,"-",V12/P12)</f>
        <v>0.11764705882353</v>
      </c>
      <c r="X12" s="186">
        <v>9902</v>
      </c>
      <c r="Y12" s="187">
        <f>IFERROR(X12/P12,"-")</f>
        <v>582.47058823529</v>
      </c>
      <c r="Z12" s="187">
        <f>IFERROR(X12/V12,"-")</f>
        <v>4951</v>
      </c>
      <c r="AA12" s="188">
        <f>SUM(X12:X13)-SUM(J12:J13)</f>
        <v>11902</v>
      </c>
      <c r="AB12" s="85">
        <f>SUM(X12:X13)/SUM(J12:J13)</f>
        <v>1.1586933333333</v>
      </c>
      <c r="AC12" s="79"/>
      <c r="AD12" s="94">
        <v>2</v>
      </c>
      <c r="AE12" s="95">
        <f>IF(P12=0,"",IF(AD12=0,"",(AD12/P12)))</f>
        <v>0.11764705882353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</v>
      </c>
      <c r="AN12" s="101">
        <f>IF(P12=0,"",IF(AM12=0,"",(AM12/P12)))</f>
        <v>0.11764705882353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0.11764705882353</v>
      </c>
      <c r="AX12" s="106">
        <v>1</v>
      </c>
      <c r="AY12" s="108">
        <f>IFERROR(AX12/AV12,"-")</f>
        <v>0.5</v>
      </c>
      <c r="AZ12" s="109">
        <v>902</v>
      </c>
      <c r="BA12" s="110">
        <f>IFERROR(AZ12/AV12,"-")</f>
        <v>451</v>
      </c>
      <c r="BB12" s="111">
        <v>1</v>
      </c>
      <c r="BC12" s="111"/>
      <c r="BD12" s="111"/>
      <c r="BE12" s="112">
        <v>3</v>
      </c>
      <c r="BF12" s="113">
        <f>IF(P12=0,"",IF(BE12=0,"",(BE12/P12)))</f>
        <v>0.17647058823529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0.29411764705882</v>
      </c>
      <c r="BP12" s="121">
        <v>1</v>
      </c>
      <c r="BQ12" s="122">
        <f>IFERROR(BP12/BN12,"-")</f>
        <v>0.2</v>
      </c>
      <c r="BR12" s="123">
        <v>9000</v>
      </c>
      <c r="BS12" s="124">
        <f>IFERROR(BR12/BN12,"-")</f>
        <v>1800</v>
      </c>
      <c r="BT12" s="125"/>
      <c r="BU12" s="125"/>
      <c r="BV12" s="125">
        <v>1</v>
      </c>
      <c r="BW12" s="126">
        <v>2</v>
      </c>
      <c r="BX12" s="127">
        <f>IF(P12=0,"",IF(BW12=0,"",(BW12/P12)))</f>
        <v>0.11764705882353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0.058823529411765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9902</v>
      </c>
      <c r="CQ12" s="141">
        <v>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102</v>
      </c>
      <c r="L13" s="81">
        <v>66</v>
      </c>
      <c r="M13" s="81">
        <v>48</v>
      </c>
      <c r="N13" s="91">
        <v>15</v>
      </c>
      <c r="O13" s="92">
        <v>0</v>
      </c>
      <c r="P13" s="93">
        <f>N13+O13</f>
        <v>15</v>
      </c>
      <c r="Q13" s="82">
        <f>IFERROR(P13/M13,"-")</f>
        <v>0.3125</v>
      </c>
      <c r="R13" s="81">
        <v>1</v>
      </c>
      <c r="S13" s="81">
        <v>2</v>
      </c>
      <c r="T13" s="82">
        <f>IFERROR(S13/(O13+P13),"-")</f>
        <v>0.13333333333333</v>
      </c>
      <c r="U13" s="182"/>
      <c r="V13" s="84">
        <v>4</v>
      </c>
      <c r="W13" s="82">
        <f>IF(P13=0,"-",V13/P13)</f>
        <v>0.26666666666667</v>
      </c>
      <c r="X13" s="186">
        <v>77000</v>
      </c>
      <c r="Y13" s="187">
        <f>IFERROR(X13/P13,"-")</f>
        <v>5133.3333333333</v>
      </c>
      <c r="Z13" s="187">
        <f>IFERROR(X13/V13,"-")</f>
        <v>19250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0.066666666666667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4</v>
      </c>
      <c r="BF13" s="113">
        <f>IF(P13=0,"",IF(BE13=0,"",(BE13/P13)))</f>
        <v>0.26666666666667</v>
      </c>
      <c r="BG13" s="112">
        <v>2</v>
      </c>
      <c r="BH13" s="114">
        <f>IFERROR(BG13/BE13,"-")</f>
        <v>0.5</v>
      </c>
      <c r="BI13" s="115">
        <v>38000</v>
      </c>
      <c r="BJ13" s="116">
        <f>IFERROR(BI13/BE13,"-")</f>
        <v>9500</v>
      </c>
      <c r="BK13" s="117">
        <v>1</v>
      </c>
      <c r="BL13" s="117"/>
      <c r="BM13" s="117">
        <v>1</v>
      </c>
      <c r="BN13" s="119">
        <v>6</v>
      </c>
      <c r="BO13" s="120">
        <f>IF(P13=0,"",IF(BN13=0,"",(BN13/P13)))</f>
        <v>0.4</v>
      </c>
      <c r="BP13" s="121">
        <v>1</v>
      </c>
      <c r="BQ13" s="122">
        <f>IFERROR(BP13/BN13,"-")</f>
        <v>0.16666666666667</v>
      </c>
      <c r="BR13" s="123">
        <v>36000</v>
      </c>
      <c r="BS13" s="124">
        <f>IFERROR(BR13/BN13,"-")</f>
        <v>6000</v>
      </c>
      <c r="BT13" s="125"/>
      <c r="BU13" s="125"/>
      <c r="BV13" s="125">
        <v>1</v>
      </c>
      <c r="BW13" s="126">
        <v>3</v>
      </c>
      <c r="BX13" s="127">
        <f>IF(P13=0,"",IF(BW13=0,"",(BW13/P13)))</f>
        <v>0.2</v>
      </c>
      <c r="BY13" s="128">
        <v>2</v>
      </c>
      <c r="BZ13" s="129">
        <f>IFERROR(BY13/BW13,"-")</f>
        <v>0.66666666666667</v>
      </c>
      <c r="CA13" s="130">
        <v>58000</v>
      </c>
      <c r="CB13" s="131">
        <f>IFERROR(CA13/BW13,"-")</f>
        <v>19333.333333333</v>
      </c>
      <c r="CC13" s="132">
        <v>1</v>
      </c>
      <c r="CD13" s="132"/>
      <c r="CE13" s="132">
        <v>1</v>
      </c>
      <c r="CF13" s="133">
        <v>1</v>
      </c>
      <c r="CG13" s="134">
        <f>IF(P13=0,"",IF(CF13=0,"",(CF13/P13)))</f>
        <v>0.066666666666667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4</v>
      </c>
      <c r="CP13" s="141">
        <v>77000</v>
      </c>
      <c r="CQ13" s="141">
        <v>55000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3.1011854545455</v>
      </c>
      <c r="B16" s="39"/>
      <c r="C16" s="39"/>
      <c r="D16" s="39"/>
      <c r="E16" s="39"/>
      <c r="F16" s="39"/>
      <c r="G16" s="40" t="s">
        <v>90</v>
      </c>
      <c r="H16" s="40"/>
      <c r="I16" s="40"/>
      <c r="J16" s="190">
        <f>SUM(J6:J15)</f>
        <v>275000</v>
      </c>
      <c r="K16" s="41">
        <f>SUM(K6:K15)</f>
        <v>978</v>
      </c>
      <c r="L16" s="41">
        <f>SUM(L6:L15)</f>
        <v>438</v>
      </c>
      <c r="M16" s="41">
        <f>SUM(M6:M15)</f>
        <v>773</v>
      </c>
      <c r="N16" s="41">
        <f>SUM(N6:N15)</f>
        <v>160</v>
      </c>
      <c r="O16" s="41">
        <f>SUM(O6:O15)</f>
        <v>1</v>
      </c>
      <c r="P16" s="41">
        <f>SUM(P6:P15)</f>
        <v>161</v>
      </c>
      <c r="Q16" s="42">
        <f>IFERROR(P16/M16,"-")</f>
        <v>0.20827943078913</v>
      </c>
      <c r="R16" s="78">
        <f>SUM(R6:R15)</f>
        <v>24</v>
      </c>
      <c r="S16" s="78">
        <f>SUM(S6:S15)</f>
        <v>28</v>
      </c>
      <c r="T16" s="42">
        <f>IFERROR(R16/P16,"-")</f>
        <v>0.14906832298137</v>
      </c>
      <c r="U16" s="184">
        <f>IFERROR(J16/P16,"-")</f>
        <v>1708.0745341615</v>
      </c>
      <c r="V16" s="44">
        <f>SUM(V6:V15)</f>
        <v>32</v>
      </c>
      <c r="W16" s="42">
        <f>IFERROR(V16/P16,"-")</f>
        <v>0.19875776397516</v>
      </c>
      <c r="X16" s="190">
        <f>SUM(X6:X15)</f>
        <v>852826</v>
      </c>
      <c r="Y16" s="190">
        <f>IFERROR(X16/P16,"-")</f>
        <v>5297.0559006211</v>
      </c>
      <c r="Z16" s="190">
        <f>IFERROR(X16/V16,"-")</f>
        <v>26650.8125</v>
      </c>
      <c r="AA16" s="190">
        <f>X16-J16</f>
        <v>577826</v>
      </c>
      <c r="AB16" s="47">
        <f>X16/J16</f>
        <v>3.1011854545455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5.767392</v>
      </c>
      <c r="B6" s="203" t="s">
        <v>92</v>
      </c>
      <c r="C6" s="203" t="s">
        <v>93</v>
      </c>
      <c r="D6" s="203" t="s">
        <v>94</v>
      </c>
      <c r="E6" s="203" t="s">
        <v>95</v>
      </c>
      <c r="F6" s="203" t="s">
        <v>64</v>
      </c>
      <c r="G6" s="203" t="s">
        <v>96</v>
      </c>
      <c r="H6" s="90" t="s">
        <v>97</v>
      </c>
      <c r="I6" s="90" t="s">
        <v>98</v>
      </c>
      <c r="J6" s="188">
        <v>125000</v>
      </c>
      <c r="K6" s="81">
        <v>110</v>
      </c>
      <c r="L6" s="81">
        <v>0</v>
      </c>
      <c r="M6" s="81">
        <v>383</v>
      </c>
      <c r="N6" s="91">
        <v>43</v>
      </c>
      <c r="O6" s="92">
        <v>1</v>
      </c>
      <c r="P6" s="93">
        <f>N6+O6</f>
        <v>44</v>
      </c>
      <c r="Q6" s="82">
        <f>IFERROR(P6/M6,"-")</f>
        <v>0.11488250652742</v>
      </c>
      <c r="R6" s="81">
        <v>1</v>
      </c>
      <c r="S6" s="81">
        <v>12</v>
      </c>
      <c r="T6" s="82">
        <f>IFERROR(S6/(O6+P6),"-")</f>
        <v>0.26666666666667</v>
      </c>
      <c r="U6" s="182">
        <f>IFERROR(J6/SUM(P6:P7),"-")</f>
        <v>856.16438356164</v>
      </c>
      <c r="V6" s="84">
        <v>2</v>
      </c>
      <c r="W6" s="82">
        <f>IF(P6=0,"-",V6/P6)</f>
        <v>0.045454545454545</v>
      </c>
      <c r="X6" s="186">
        <v>461000</v>
      </c>
      <c r="Y6" s="187">
        <f>IFERROR(X6/P6,"-")</f>
        <v>10477.272727273</v>
      </c>
      <c r="Z6" s="187">
        <f>IFERROR(X6/V6,"-")</f>
        <v>230500</v>
      </c>
      <c r="AA6" s="188">
        <f>SUM(X6:X7)-SUM(J6:J7)</f>
        <v>595924</v>
      </c>
      <c r="AB6" s="85">
        <f>SUM(X6:X7)/SUM(J6:J7)</f>
        <v>5.767392</v>
      </c>
      <c r="AC6" s="79"/>
      <c r="AD6" s="94">
        <v>1</v>
      </c>
      <c r="AE6" s="95">
        <f>IF(P6=0,"",IF(AD6=0,"",(AD6/P6)))</f>
        <v>0.022727272727273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13</v>
      </c>
      <c r="AN6" s="101">
        <f>IF(P6=0,"",IF(AM6=0,"",(AM6/P6)))</f>
        <v>0.29545454545455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0.20454545454545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0.20454545454545</v>
      </c>
      <c r="BP6" s="121">
        <v>1</v>
      </c>
      <c r="BQ6" s="122">
        <f>IFERROR(BP6/BN6,"-")</f>
        <v>0.11111111111111</v>
      </c>
      <c r="BR6" s="123">
        <v>71000</v>
      </c>
      <c r="BS6" s="124">
        <f>IFERROR(BR6/BN6,"-")</f>
        <v>7888.8888888889</v>
      </c>
      <c r="BT6" s="125"/>
      <c r="BU6" s="125"/>
      <c r="BV6" s="125">
        <v>1</v>
      </c>
      <c r="BW6" s="126">
        <v>6</v>
      </c>
      <c r="BX6" s="127">
        <f>IF(P6=0,"",IF(BW6=0,"",(BW6/P6)))</f>
        <v>0.13636363636364</v>
      </c>
      <c r="BY6" s="128">
        <v>1</v>
      </c>
      <c r="BZ6" s="129">
        <f>IFERROR(BY6/BW6,"-")</f>
        <v>0.16666666666667</v>
      </c>
      <c r="CA6" s="130">
        <v>390000</v>
      </c>
      <c r="CB6" s="131">
        <f>IFERROR(CA6/BW6,"-")</f>
        <v>65000</v>
      </c>
      <c r="CC6" s="132"/>
      <c r="CD6" s="132"/>
      <c r="CE6" s="132">
        <v>1</v>
      </c>
      <c r="CF6" s="133">
        <v>2</v>
      </c>
      <c r="CG6" s="134">
        <f>IF(P6=0,"",IF(CF6=0,"",(CF6/P6)))</f>
        <v>0.045454545454545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461000</v>
      </c>
      <c r="CQ6" s="141">
        <v>390000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99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291</v>
      </c>
      <c r="L7" s="81">
        <v>219</v>
      </c>
      <c r="M7" s="81">
        <v>167</v>
      </c>
      <c r="N7" s="91">
        <v>99</v>
      </c>
      <c r="O7" s="92">
        <v>3</v>
      </c>
      <c r="P7" s="93">
        <f>N7+O7</f>
        <v>102</v>
      </c>
      <c r="Q7" s="82">
        <f>IFERROR(P7/M7,"-")</f>
        <v>0.61077844311377</v>
      </c>
      <c r="R7" s="81">
        <v>4</v>
      </c>
      <c r="S7" s="81">
        <v>14</v>
      </c>
      <c r="T7" s="82">
        <f>IFERROR(S7/(O7+P7),"-")</f>
        <v>0.13333333333333</v>
      </c>
      <c r="U7" s="182"/>
      <c r="V7" s="84">
        <v>3</v>
      </c>
      <c r="W7" s="82">
        <f>IF(P7=0,"-",V7/P7)</f>
        <v>0.029411764705882</v>
      </c>
      <c r="X7" s="186">
        <v>259924</v>
      </c>
      <c r="Y7" s="187">
        <f>IFERROR(X7/P7,"-")</f>
        <v>2548.2745098039</v>
      </c>
      <c r="Z7" s="187">
        <f>IFERROR(X7/V7,"-")</f>
        <v>86641.333333333</v>
      </c>
      <c r="AA7" s="188"/>
      <c r="AB7" s="85"/>
      <c r="AC7" s="79"/>
      <c r="AD7" s="94">
        <v>2</v>
      </c>
      <c r="AE7" s="95">
        <f>IF(P7=0,"",IF(AD7=0,"",(AD7/P7)))</f>
        <v>0.019607843137255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16</v>
      </c>
      <c r="AN7" s="101">
        <f>IF(P7=0,"",IF(AM7=0,"",(AM7/P7)))</f>
        <v>0.15686274509804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11</v>
      </c>
      <c r="AW7" s="107">
        <f>IF(P7=0,"",IF(AV7=0,"",(AV7/P7)))</f>
        <v>0.1078431372549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29</v>
      </c>
      <c r="BF7" s="113">
        <f>IF(P7=0,"",IF(BE7=0,"",(BE7/P7)))</f>
        <v>0.2843137254902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21</v>
      </c>
      <c r="BO7" s="120">
        <f>IF(P7=0,"",IF(BN7=0,"",(BN7/P7)))</f>
        <v>0.20588235294118</v>
      </c>
      <c r="BP7" s="121">
        <v>3</v>
      </c>
      <c r="BQ7" s="122">
        <f>IFERROR(BP7/BN7,"-")</f>
        <v>0.14285714285714</v>
      </c>
      <c r="BR7" s="123">
        <v>167924</v>
      </c>
      <c r="BS7" s="124">
        <f>IFERROR(BR7/BN7,"-")</f>
        <v>7996.380952381</v>
      </c>
      <c r="BT7" s="125">
        <v>1</v>
      </c>
      <c r="BU7" s="125"/>
      <c r="BV7" s="125">
        <v>2</v>
      </c>
      <c r="BW7" s="126">
        <v>21</v>
      </c>
      <c r="BX7" s="127">
        <f>IF(P7=0,"",IF(BW7=0,"",(BW7/P7)))</f>
        <v>0.20588235294118</v>
      </c>
      <c r="BY7" s="128">
        <v>1</v>
      </c>
      <c r="BZ7" s="129">
        <f>IFERROR(BY7/BW7,"-")</f>
        <v>0.047619047619048</v>
      </c>
      <c r="CA7" s="130">
        <v>121000</v>
      </c>
      <c r="CB7" s="131">
        <f>IFERROR(CA7/BW7,"-")</f>
        <v>5761.9047619048</v>
      </c>
      <c r="CC7" s="132"/>
      <c r="CD7" s="132"/>
      <c r="CE7" s="132">
        <v>1</v>
      </c>
      <c r="CF7" s="133">
        <v>2</v>
      </c>
      <c r="CG7" s="134">
        <f>IF(P7=0,"",IF(CF7=0,"",(CF7/P7)))</f>
        <v>0.019607843137255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259924</v>
      </c>
      <c r="CQ7" s="141">
        <v>135924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5.767392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90">
        <f>SUM(J6:J9)</f>
        <v>125000</v>
      </c>
      <c r="K10" s="41">
        <f>SUM(K6:K9)</f>
        <v>401</v>
      </c>
      <c r="L10" s="41">
        <f>SUM(L6:L9)</f>
        <v>219</v>
      </c>
      <c r="M10" s="41">
        <f>SUM(M6:M9)</f>
        <v>550</v>
      </c>
      <c r="N10" s="41">
        <f>SUM(N6:N9)</f>
        <v>142</v>
      </c>
      <c r="O10" s="41">
        <f>SUM(O6:O9)</f>
        <v>4</v>
      </c>
      <c r="P10" s="41">
        <f>SUM(P6:P9)</f>
        <v>146</v>
      </c>
      <c r="Q10" s="42">
        <f>IFERROR(P10/M10,"-")</f>
        <v>0.26545454545455</v>
      </c>
      <c r="R10" s="78">
        <f>SUM(R6:R9)</f>
        <v>5</v>
      </c>
      <c r="S10" s="78">
        <f>SUM(S6:S9)</f>
        <v>26</v>
      </c>
      <c r="T10" s="42">
        <f>IFERROR(R10/P10,"-")</f>
        <v>0.034246575342466</v>
      </c>
      <c r="U10" s="184">
        <f>IFERROR(J10/P10,"-")</f>
        <v>856.16438356164</v>
      </c>
      <c r="V10" s="44">
        <f>SUM(V6:V9)</f>
        <v>5</v>
      </c>
      <c r="W10" s="42">
        <f>IFERROR(V10/P10,"-")</f>
        <v>0.034246575342466</v>
      </c>
      <c r="X10" s="190">
        <f>SUM(X6:X9)</f>
        <v>720924</v>
      </c>
      <c r="Y10" s="190">
        <f>IFERROR(X10/P10,"-")</f>
        <v>4937.8356164384</v>
      </c>
      <c r="Z10" s="190">
        <f>IFERROR(X10/V10,"-")</f>
        <v>144184.8</v>
      </c>
      <c r="AA10" s="190">
        <f>X10-J10</f>
        <v>595924</v>
      </c>
      <c r="AB10" s="47">
        <f>X10/J10</f>
        <v>5.767392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