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<sst xmlns="http://schemas.openxmlformats.org/spreadsheetml/2006/main" uniqueCount="170">
  <si>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</si>
  <si>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</si>
  <si>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</si>
  <si>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</si>
  <si>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</si>
  <si>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</si>
  <si>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</si>
  <si>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</si>
  <si>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</si>
  <si>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</si>
  <si>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</si>
  <si>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</si>
  <si>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</si>
  <si>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</si>
  <si>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</si>
  <si>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</si>
  <si>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</si>
  <si>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</si>
  <si>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</si>
  <si>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</si>
  <si>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</si>
  <si>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</si>
  <si>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</si>
  <si>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</si>
  <si>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</si>
  <si>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</si>
  <si>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</si>
  <si>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</si>
  <si>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</si>
  <si>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</si>
  <si>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</si>
  <si>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</si>
  <si>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</si>
  <si>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</si>
  <si>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</si>
  <si>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</si>
  <si>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</si>
  <si>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</si>
  <si>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</si>
  <si>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</si>
  <si>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</si>
  <si>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</si>
  <si>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</si>
  <si>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</si>
  <si>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</si>
  <si>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</si>
  <si>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</si>
  <si>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</si>
  <si>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</si>
  <si>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</si>
  <si>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</si>
  <si>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</si>
  <si>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</si>
  <si>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</si>
  <si>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</si>
  <si>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</si>
  <si>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</si>
  <si>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</si>
  <si>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</si>
  <si>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</si>
  <si>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</si>
  <si>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ad483</t>
  </si>
  <si>
    <t>いろいろ</t>
  </si>
  <si>
    <t>企画枠4コマ漫画</t>
  </si>
  <si>
    <t>空電</t>
  </si>
  <si>
    <t>熟女系媒体編集企画枠</t>
  </si>
  <si>
    <t>企画枠</t>
  </si>
  <si>
    <t>7月（＆6月）</t>
  </si>
  <si>
    <t>ad484</t>
  </si>
  <si>
    <t>コアマガジン</t>
  </si>
  <si>
    <t>2P中心でか文字</t>
  </si>
  <si>
    <t>lp01</t>
  </si>
  <si>
    <t>実話BUNKA超タブー</t>
  </si>
  <si>
    <t>4C2P</t>
  </si>
  <si>
    <t>7月01日(月)</t>
  </si>
  <si>
    <t>ad485</t>
  </si>
  <si>
    <t>ad486</t>
  </si>
  <si>
    <t>大洋図書</t>
  </si>
  <si>
    <t>5P元祖</t>
  </si>
  <si>
    <t>実話ナックルズGOLD</t>
  </si>
  <si>
    <t>1C5P</t>
  </si>
  <si>
    <t>7月09日(火)</t>
  </si>
  <si>
    <t>ad487</t>
  </si>
  <si>
    <t>ad494</t>
  </si>
  <si>
    <t>日本文芸社</t>
  </si>
  <si>
    <t>2Pスポーツ新聞_v01_ヘスティア(一条さん)</t>
  </si>
  <si>
    <t>週刊漫画ゴラク.2W金</t>
  </si>
  <si>
    <t>1C2P</t>
  </si>
  <si>
    <t>7月12日(金)</t>
  </si>
  <si>
    <t>ad495</t>
  </si>
  <si>
    <t>ad488</t>
  </si>
  <si>
    <t>実話BUNKAタブー</t>
  </si>
  <si>
    <t>7月16日(火)</t>
  </si>
  <si>
    <t>ad489</t>
  </si>
  <si>
    <t>ad490</t>
  </si>
  <si>
    <t>臨増ナックルズDX</t>
  </si>
  <si>
    <t>ad491</t>
  </si>
  <si>
    <t>ad492</t>
  </si>
  <si>
    <t>マイウェイ出版</t>
  </si>
  <si>
    <t>お宝TABOOゴールドラッシュ</t>
  </si>
  <si>
    <t>ad493</t>
  </si>
  <si>
    <t>ad496</t>
  </si>
  <si>
    <t>日本ジャーナル出版</t>
  </si>
  <si>
    <t>週刊実話増刊「実話ザ・タブー」</t>
  </si>
  <si>
    <t>7月24日(水)</t>
  </si>
  <si>
    <t>ad497</t>
  </si>
  <si>
    <t>雑誌 TOTAL</t>
  </si>
  <si>
    <t>●DVD 広告</t>
  </si>
  <si>
    <t>pa477</t>
  </si>
  <si>
    <t>三和出版</t>
  </si>
  <si>
    <t>DVD漫画きよし</t>
  </si>
  <si>
    <t>A4、CVS、840円、7万部</t>
  </si>
  <si>
    <t>PRESTIGE COMPLETE</t>
  </si>
  <si>
    <t>DVD袋表4C</t>
  </si>
  <si>
    <t>7月04日(木)</t>
  </si>
  <si>
    <t>pa478</t>
  </si>
  <si>
    <t>pa479</t>
  </si>
  <si>
    <t>A5、日版PB、650円、7万部</t>
  </si>
  <si>
    <t>最後だから全部見せます!噂の美しすぎる素人流出（秘密）映像</t>
  </si>
  <si>
    <t>DVD対向4C1P</t>
  </si>
  <si>
    <t>pa480</t>
  </si>
  <si>
    <t>pa497</t>
  </si>
  <si>
    <t>インフォメディア</t>
  </si>
  <si>
    <t>A5、日版PB、540円、8万部、書店</t>
  </si>
  <si>
    <t>こんなところで…出さないで!!挿れないで!!覗かないで!!</t>
  </si>
  <si>
    <t>7月08日(月)</t>
  </si>
  <si>
    <t>pa498</t>
  </si>
  <si>
    <t>pa481</t>
  </si>
  <si>
    <t>DVD4コマ-ヘスティア</t>
  </si>
  <si>
    <t>A4、840円、7万部</t>
  </si>
  <si>
    <t>2019 THE BEST</t>
  </si>
  <si>
    <t>DVD貼付け面4C1/3P</t>
  </si>
  <si>
    <t>pa482</t>
  </si>
  <si>
    <t>pa499</t>
  </si>
  <si>
    <t>自宅乱倫!!義母がスケベで身がもたない!</t>
  </si>
  <si>
    <t>pa500</t>
  </si>
  <si>
    <t>pa483</t>
  </si>
  <si>
    <t>一水社</t>
  </si>
  <si>
    <t>600円</t>
  </si>
  <si>
    <t>マジに秘密にしてください</t>
  </si>
  <si>
    <t>7月10日(水)</t>
  </si>
  <si>
    <t>pa484</t>
  </si>
  <si>
    <t>pa485</t>
  </si>
  <si>
    <t>A4、東販PB、840円、7万部</t>
  </si>
  <si>
    <t>抱きたいカラダMAX</t>
  </si>
  <si>
    <t>7月11日(木)</t>
  </si>
  <si>
    <t>pa486</t>
  </si>
  <si>
    <t>pa495</t>
  </si>
  <si>
    <t>B5、CVSセブン以外、840円</t>
  </si>
  <si>
    <t>レッドパック!しろうと美人妻地下DVD9時間 強く抱いてあげる</t>
  </si>
  <si>
    <t>pa496</t>
  </si>
  <si>
    <t>pa487</t>
  </si>
  <si>
    <t>本気でイク地下DVDベストHコレクション</t>
  </si>
  <si>
    <t>7月17日(水)</t>
  </si>
  <si>
    <t>pa488</t>
  </si>
  <si>
    <t>pa489</t>
  </si>
  <si>
    <t>S級素人 PREMIUM THE LAST</t>
  </si>
  <si>
    <t>7月23日(火)</t>
  </si>
  <si>
    <t>pa490</t>
  </si>
  <si>
    <t>pa491</t>
  </si>
  <si>
    <t>若生出版</t>
  </si>
  <si>
    <t>ゲッチュ</t>
  </si>
  <si>
    <t>DVD袋表4C+コンテンツ枠</t>
  </si>
  <si>
    <t>7月26日(金)</t>
  </si>
  <si>
    <t>pa492</t>
  </si>
  <si>
    <t>pa493</t>
  </si>
  <si>
    <t>ダイアプレス</t>
  </si>
  <si>
    <t>RUNA</t>
  </si>
  <si>
    <t>pa494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</si>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</sst>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15</v>
      </c>
      <c r="D6" s="195">
        <v>640000</v>
      </c>
      <c r="E6" s="81">
        <v>840</v>
      </c>
      <c r="F6" s="81">
        <v>531</v>
      </c>
      <c r="G6" s="81">
        <v>454</v>
      </c>
      <c r="H6" s="91">
        <v>159</v>
      </c>
      <c r="I6" s="92">
        <v>0</v>
      </c>
      <c r="J6" s="145">
        <f>H6+I6</f>
        <v>159</v>
      </c>
      <c r="K6" s="82">
        <f>IFERROR(J6/G6,"-")</f>
        <v>0.35022026431718</v>
      </c>
      <c r="L6" s="81">
        <v>45</v>
      </c>
      <c r="M6" s="81">
        <v>30</v>
      </c>
      <c r="N6" s="82">
        <f>IFERROR(L6/J6,"-")</f>
        <v>0.28301886792453</v>
      </c>
      <c r="O6" s="83">
        <f>IFERROR(D6/J6,"-")</f>
        <v>4025.1572327044</v>
      </c>
      <c r="P6" s="84">
        <v>42</v>
      </c>
      <c r="Q6" s="82">
        <f>IFERROR(P6/J6,"-")</f>
        <v>0.26415094339623</v>
      </c>
      <c r="R6" s="200">
        <v>1530700</v>
      </c>
      <c r="S6" s="201">
        <f>IFERROR(R6/J6,"-")</f>
        <v>9627.0440251572</v>
      </c>
      <c r="T6" s="201">
        <f>IFERROR(R6/P6,"-")</f>
        <v>36445.238095238</v>
      </c>
      <c r="U6" s="195">
        <f>IFERROR(R6-D6,"-")</f>
        <v>890700</v>
      </c>
      <c r="V6" s="85">
        <f>R6/D6</f>
        <v>2.39171875</v>
      </c>
      <c r="W6" s="79"/>
      <c r="X6" s="144"/>
    </row>
    <row r="7" spans="1:24">
      <c r="A7" s="80"/>
      <c r="B7" s="86" t="s">
        <v>24</v>
      </c>
      <c r="C7" s="86">
        <v>24</v>
      </c>
      <c r="D7" s="195">
        <v>1105000</v>
      </c>
      <c r="E7" s="81">
        <v>5995</v>
      </c>
      <c r="F7" s="81">
        <v>3866</v>
      </c>
      <c r="G7" s="81">
        <v>5680</v>
      </c>
      <c r="H7" s="91">
        <v>1749</v>
      </c>
      <c r="I7" s="92">
        <v>37</v>
      </c>
      <c r="J7" s="145">
        <f>H7+I7</f>
        <v>1786</v>
      </c>
      <c r="K7" s="82">
        <f>IFERROR(J7/G7,"-")</f>
        <v>0.31443661971831</v>
      </c>
      <c r="L7" s="81">
        <v>174</v>
      </c>
      <c r="M7" s="81">
        <v>357</v>
      </c>
      <c r="N7" s="82">
        <f>IFERROR(L7/J7,"-")</f>
        <v>0.097424412094065</v>
      </c>
      <c r="O7" s="83">
        <f>IFERROR(D7/J7,"-")</f>
        <v>618.70100783875</v>
      </c>
      <c r="P7" s="84">
        <v>108</v>
      </c>
      <c r="Q7" s="82">
        <f>IFERROR(P7/J7,"-")</f>
        <v>0.06047032474804</v>
      </c>
      <c r="R7" s="200">
        <v>10216940</v>
      </c>
      <c r="S7" s="201">
        <f>IFERROR(R7/J7,"-")</f>
        <v>5720.5711086226</v>
      </c>
      <c r="T7" s="201">
        <f>IFERROR(R7/P7,"-")</f>
        <v>94601.296296296</v>
      </c>
      <c r="U7" s="195">
        <f>IFERROR(R7-D7,"-")</f>
        <v>9111940</v>
      </c>
      <c r="V7" s="85">
        <f>R7/D7</f>
        <v>9.2460995475113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1745000</v>
      </c>
      <c r="E10" s="41">
        <f>SUM(E6:E8)</f>
        <v>6835</v>
      </c>
      <c r="F10" s="41">
        <f>SUM(F6:F8)</f>
        <v>4397</v>
      </c>
      <c r="G10" s="41">
        <f>SUM(G6:G8)</f>
        <v>6134</v>
      </c>
      <c r="H10" s="41">
        <f>SUM(H6:H8)</f>
        <v>1908</v>
      </c>
      <c r="I10" s="41">
        <f>SUM(I6:I8)</f>
        <v>37</v>
      </c>
      <c r="J10" s="41">
        <f>SUM(J6:J8)</f>
        <v>1945</v>
      </c>
      <c r="K10" s="42">
        <f>IFERROR(J10/G10,"-")</f>
        <v>0.31708509944571</v>
      </c>
      <c r="L10" s="78">
        <f>SUM(L6:L8)</f>
        <v>219</v>
      </c>
      <c r="M10" s="78">
        <f>SUM(M6:M8)</f>
        <v>387</v>
      </c>
      <c r="N10" s="42">
        <f>IFERROR(L10/J10,"-")</f>
        <v>0.11259640102828</v>
      </c>
      <c r="O10" s="43">
        <f>IFERROR(D10/J10,"-")</f>
        <v>897.17223650386</v>
      </c>
      <c r="P10" s="44">
        <f>SUM(P6:P8)</f>
        <v>150</v>
      </c>
      <c r="Q10" s="42">
        <f>IFERROR(P10/J10,"-")</f>
        <v>0.077120822622108</v>
      </c>
      <c r="R10" s="45">
        <f>SUM(R6:R8)</f>
        <v>11747640</v>
      </c>
      <c r="S10" s="45">
        <f>IFERROR(R10/J10,"-")</f>
        <v>6039.9177377892</v>
      </c>
      <c r="T10" s="45">
        <f>IFERROR(R10/P10,"-")</f>
        <v>78317.6</v>
      </c>
      <c r="U10" s="46">
        <f>SUM(U6:U8)</f>
        <v>10002640</v>
      </c>
      <c r="V10" s="47">
        <f>IFERROR(R10/D10,"-")</f>
        <v>6.7321719197708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10.435714285714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381</v>
      </c>
      <c r="L6" s="81">
        <v>228</v>
      </c>
      <c r="M6" s="81">
        <v>117</v>
      </c>
      <c r="N6" s="91">
        <v>58</v>
      </c>
      <c r="O6" s="92">
        <v>0</v>
      </c>
      <c r="P6" s="93">
        <f>N6+O6</f>
        <v>58</v>
      </c>
      <c r="Q6" s="82">
        <f>IFERROR(P6/M6,"-")</f>
        <v>0.4957264957265</v>
      </c>
      <c r="R6" s="81">
        <v>18</v>
      </c>
      <c r="S6" s="81">
        <v>10</v>
      </c>
      <c r="T6" s="82">
        <f>IFERROR(S6/(O6+P6),"-")</f>
        <v>0.17241379310345</v>
      </c>
      <c r="U6" s="182">
        <f>IFERROR(J6/SUM(P6:P6),"-")</f>
        <v>1206.8965517241</v>
      </c>
      <c r="V6" s="84">
        <v>15</v>
      </c>
      <c r="W6" s="82">
        <f>IF(P6=0,"-",V6/P6)</f>
        <v>0.25862068965517</v>
      </c>
      <c r="X6" s="186">
        <v>730500</v>
      </c>
      <c r="Y6" s="187">
        <f>IFERROR(X6/P6,"-")</f>
        <v>12594.827586207</v>
      </c>
      <c r="Z6" s="187">
        <f>IFERROR(X6/V6,"-")</f>
        <v>48700</v>
      </c>
      <c r="AA6" s="188">
        <f>SUM(X6:X6)-SUM(J6:J6)</f>
        <v>660500</v>
      </c>
      <c r="AB6" s="85">
        <f>SUM(X6:X6)/SUM(J6:J6)</f>
        <v>10.435714285714</v>
      </c>
      <c r="AC6" s="79"/>
      <c r="AD6" s="94">
        <v>3</v>
      </c>
      <c r="AE6" s="95">
        <f>IF(P6=0,"",IF(AD6=0,"",(AD6/P6)))</f>
        <v>0.051724137931034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0.068965517241379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0.068965517241379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14</v>
      </c>
      <c r="BF6" s="113">
        <f>IF(P6=0,"",IF(BE6=0,"",(BE6/P6)))</f>
        <v>0.24137931034483</v>
      </c>
      <c r="BG6" s="112">
        <v>2</v>
      </c>
      <c r="BH6" s="114">
        <f>IFERROR(BG6/BE6,"-")</f>
        <v>0.14285714285714</v>
      </c>
      <c r="BI6" s="115">
        <v>16000</v>
      </c>
      <c r="BJ6" s="116">
        <f>IFERROR(BI6/BE6,"-")</f>
        <v>1142.8571428571</v>
      </c>
      <c r="BK6" s="117">
        <v>1</v>
      </c>
      <c r="BL6" s="117"/>
      <c r="BM6" s="117">
        <v>1</v>
      </c>
      <c r="BN6" s="119">
        <v>24</v>
      </c>
      <c r="BO6" s="120">
        <f>IF(P6=0,"",IF(BN6=0,"",(BN6/P6)))</f>
        <v>0.41379310344828</v>
      </c>
      <c r="BP6" s="121">
        <v>7</v>
      </c>
      <c r="BQ6" s="122">
        <f>IFERROR(BP6/BN6,"-")</f>
        <v>0.29166666666667</v>
      </c>
      <c r="BR6" s="123">
        <v>135500</v>
      </c>
      <c r="BS6" s="124">
        <f>IFERROR(BR6/BN6,"-")</f>
        <v>5645.8333333333</v>
      </c>
      <c r="BT6" s="125">
        <v>4</v>
      </c>
      <c r="BU6" s="125">
        <v>1</v>
      </c>
      <c r="BV6" s="125">
        <v>2</v>
      </c>
      <c r="BW6" s="126">
        <v>8</v>
      </c>
      <c r="BX6" s="127">
        <f>IF(P6=0,"",IF(BW6=0,"",(BW6/P6)))</f>
        <v>0.13793103448276</v>
      </c>
      <c r="BY6" s="128">
        <v>5</v>
      </c>
      <c r="BZ6" s="129">
        <f>IFERROR(BY6/BW6,"-")</f>
        <v>0.625</v>
      </c>
      <c r="CA6" s="130">
        <v>573000</v>
      </c>
      <c r="CB6" s="131">
        <f>IFERROR(CA6/BW6,"-")</f>
        <v>71625</v>
      </c>
      <c r="CC6" s="132">
        <v>2</v>
      </c>
      <c r="CD6" s="132"/>
      <c r="CE6" s="132">
        <v>3</v>
      </c>
      <c r="CF6" s="133">
        <v>1</v>
      </c>
      <c r="CG6" s="134">
        <f>IF(P6=0,"",IF(CF6=0,"",(CF6/P6)))</f>
        <v>0.017241379310345</v>
      </c>
      <c r="CH6" s="135">
        <v>1</v>
      </c>
      <c r="CI6" s="136">
        <f>IFERROR(CH6/CF6,"-")</f>
        <v>1</v>
      </c>
      <c r="CJ6" s="137">
        <v>6000</v>
      </c>
      <c r="CK6" s="138">
        <f>IFERROR(CJ6/CF6,"-")</f>
        <v>6000</v>
      </c>
      <c r="CL6" s="139"/>
      <c r="CM6" s="139">
        <v>1</v>
      </c>
      <c r="CN6" s="139"/>
      <c r="CO6" s="140">
        <v>15</v>
      </c>
      <c r="CP6" s="141">
        <v>730500</v>
      </c>
      <c r="CQ6" s="141">
        <v>262000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2.1454545454545</v>
      </c>
      <c r="B7" s="203" t="s">
        <v>68</v>
      </c>
      <c r="C7" s="203" t="s">
        <v>69</v>
      </c>
      <c r="D7" s="203" t="s">
        <v>70</v>
      </c>
      <c r="E7" s="203"/>
      <c r="F7" s="203" t="s">
        <v>71</v>
      </c>
      <c r="G7" s="203" t="s">
        <v>72</v>
      </c>
      <c r="H7" s="90" t="s">
        <v>73</v>
      </c>
      <c r="I7" s="90" t="s">
        <v>74</v>
      </c>
      <c r="J7" s="188">
        <v>55000</v>
      </c>
      <c r="K7" s="81">
        <v>5</v>
      </c>
      <c r="L7" s="81">
        <v>0</v>
      </c>
      <c r="M7" s="81">
        <v>15</v>
      </c>
      <c r="N7" s="91">
        <v>3</v>
      </c>
      <c r="O7" s="92">
        <v>0</v>
      </c>
      <c r="P7" s="93">
        <f>N7+O7</f>
        <v>3</v>
      </c>
      <c r="Q7" s="82">
        <f>IFERROR(P7/M7,"-")</f>
        <v>0.2</v>
      </c>
      <c r="R7" s="81">
        <v>0</v>
      </c>
      <c r="S7" s="81">
        <v>1</v>
      </c>
      <c r="T7" s="82">
        <f>IFERROR(S7/(O7+P7),"-")</f>
        <v>0.33333333333333</v>
      </c>
      <c r="U7" s="182">
        <f>IFERROR(J7/SUM(P7:P8),"-")</f>
        <v>9166.6666666667</v>
      </c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>
        <f>SUM(X7:X8)-SUM(J7:J8)</f>
        <v>63000</v>
      </c>
      <c r="AB7" s="85">
        <f>SUM(X7:X8)/SUM(J7:J8)</f>
        <v>2.1454545454545</v>
      </c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0.66666666666667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75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23</v>
      </c>
      <c r="L8" s="81">
        <v>17</v>
      </c>
      <c r="M8" s="81">
        <v>3</v>
      </c>
      <c r="N8" s="91">
        <v>3</v>
      </c>
      <c r="O8" s="92">
        <v>0</v>
      </c>
      <c r="P8" s="93">
        <f>N8+O8</f>
        <v>3</v>
      </c>
      <c r="Q8" s="82">
        <f>IFERROR(P8/M8,"-")</f>
        <v>1</v>
      </c>
      <c r="R8" s="81">
        <v>0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0.66666666666667</v>
      </c>
      <c r="X8" s="186">
        <v>118000</v>
      </c>
      <c r="Y8" s="187">
        <f>IFERROR(X8/P8,"-")</f>
        <v>39333.333333333</v>
      </c>
      <c r="Z8" s="187">
        <f>IFERROR(X8/V8,"-")</f>
        <v>59000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0.66666666666667</v>
      </c>
      <c r="BY8" s="128">
        <v>2</v>
      </c>
      <c r="BZ8" s="129">
        <f>IFERROR(BY8/BW8,"-")</f>
        <v>1</v>
      </c>
      <c r="CA8" s="130">
        <v>118000</v>
      </c>
      <c r="CB8" s="131">
        <f>IFERROR(CA8/BW8,"-")</f>
        <v>59000</v>
      </c>
      <c r="CC8" s="132"/>
      <c r="CD8" s="132"/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118000</v>
      </c>
      <c r="CQ8" s="141">
        <v>107000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>
        <f>AB9</f>
        <v>0.37857142857143</v>
      </c>
      <c r="B9" s="203" t="s">
        <v>76</v>
      </c>
      <c r="C9" s="203" t="s">
        <v>77</v>
      </c>
      <c r="D9" s="203" t="s">
        <v>78</v>
      </c>
      <c r="E9" s="203"/>
      <c r="F9" s="203" t="s">
        <v>71</v>
      </c>
      <c r="G9" s="203" t="s">
        <v>79</v>
      </c>
      <c r="H9" s="90" t="s">
        <v>80</v>
      </c>
      <c r="I9" s="90" t="s">
        <v>81</v>
      </c>
      <c r="J9" s="188">
        <v>70000</v>
      </c>
      <c r="K9" s="81">
        <v>12</v>
      </c>
      <c r="L9" s="81">
        <v>0</v>
      </c>
      <c r="M9" s="81">
        <v>62</v>
      </c>
      <c r="N9" s="91">
        <v>3</v>
      </c>
      <c r="O9" s="92">
        <v>0</v>
      </c>
      <c r="P9" s="93">
        <f>N9+O9</f>
        <v>3</v>
      </c>
      <c r="Q9" s="82">
        <f>IFERROR(P9/M9,"-")</f>
        <v>0.048387096774194</v>
      </c>
      <c r="R9" s="81">
        <v>0</v>
      </c>
      <c r="S9" s="81">
        <v>3</v>
      </c>
      <c r="T9" s="82">
        <f>IFERROR(S9/(O9+P9),"-")</f>
        <v>1</v>
      </c>
      <c r="U9" s="182">
        <f>IFERROR(J9/SUM(P9:P10),"-")</f>
        <v>2333.3333333333</v>
      </c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>
        <f>SUM(X9:X10)-SUM(J9:J10)</f>
        <v>-43500</v>
      </c>
      <c r="AB9" s="85">
        <f>SUM(X9:X10)/SUM(J9:J10)</f>
        <v>0.37857142857143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82</v>
      </c>
      <c r="C10" s="203"/>
      <c r="D10" s="203"/>
      <c r="E10" s="203"/>
      <c r="F10" s="203" t="s">
        <v>64</v>
      </c>
      <c r="G10" s="203"/>
      <c r="H10" s="90"/>
      <c r="I10" s="90"/>
      <c r="J10" s="188"/>
      <c r="K10" s="81">
        <v>153</v>
      </c>
      <c r="L10" s="81">
        <v>102</v>
      </c>
      <c r="M10" s="81">
        <v>51</v>
      </c>
      <c r="N10" s="91">
        <v>27</v>
      </c>
      <c r="O10" s="92">
        <v>0</v>
      </c>
      <c r="P10" s="93">
        <f>N10+O10</f>
        <v>27</v>
      </c>
      <c r="Q10" s="82">
        <f>IFERROR(P10/M10,"-")</f>
        <v>0.52941176470588</v>
      </c>
      <c r="R10" s="81">
        <v>8</v>
      </c>
      <c r="S10" s="81">
        <v>2</v>
      </c>
      <c r="T10" s="82">
        <f>IFERROR(S10/(O10+P10),"-")</f>
        <v>0.074074074074074</v>
      </c>
      <c r="U10" s="182"/>
      <c r="V10" s="84">
        <v>5</v>
      </c>
      <c r="W10" s="82">
        <f>IF(P10=0,"-",V10/P10)</f>
        <v>0.18518518518519</v>
      </c>
      <c r="X10" s="186">
        <v>26500</v>
      </c>
      <c r="Y10" s="187">
        <f>IFERROR(X10/P10,"-")</f>
        <v>981.48148148148</v>
      </c>
      <c r="Z10" s="187">
        <f>IFERROR(X10/V10,"-")</f>
        <v>5300</v>
      </c>
      <c r="AA10" s="188"/>
      <c r="AB10" s="85"/>
      <c r="AC10" s="79"/>
      <c r="AD10" s="94">
        <v>1</v>
      </c>
      <c r="AE10" s="95">
        <f>IF(P10=0,"",IF(AD10=0,"",(AD10/P10)))</f>
        <v>0.037037037037037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4</v>
      </c>
      <c r="AN10" s="101">
        <f>IF(P10=0,"",IF(AM10=0,"",(AM10/P10)))</f>
        <v>0.14814814814815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0.14814814814815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0.22222222222222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7</v>
      </c>
      <c r="BO10" s="120">
        <f>IF(P10=0,"",IF(BN10=0,"",(BN10/P10)))</f>
        <v>0.25925925925926</v>
      </c>
      <c r="BP10" s="121">
        <v>3</v>
      </c>
      <c r="BQ10" s="122">
        <f>IFERROR(BP10/BN10,"-")</f>
        <v>0.42857142857143</v>
      </c>
      <c r="BR10" s="123">
        <v>6500</v>
      </c>
      <c r="BS10" s="124">
        <f>IFERROR(BR10/BN10,"-")</f>
        <v>928.57142857143</v>
      </c>
      <c r="BT10" s="125">
        <v>3</v>
      </c>
      <c r="BU10" s="125"/>
      <c r="BV10" s="125"/>
      <c r="BW10" s="126">
        <v>4</v>
      </c>
      <c r="BX10" s="127">
        <f>IF(P10=0,"",IF(BW10=0,"",(BW10/P10)))</f>
        <v>0.14814814814815</v>
      </c>
      <c r="BY10" s="128">
        <v>2</v>
      </c>
      <c r="BZ10" s="129">
        <f>IFERROR(BY10/BW10,"-")</f>
        <v>0.5</v>
      </c>
      <c r="CA10" s="130">
        <v>20000</v>
      </c>
      <c r="CB10" s="131">
        <f>IFERROR(CA10/BW10,"-")</f>
        <v>5000</v>
      </c>
      <c r="CC10" s="132">
        <v>1</v>
      </c>
      <c r="CD10" s="132"/>
      <c r="CE10" s="132">
        <v>1</v>
      </c>
      <c r="CF10" s="133">
        <v>1</v>
      </c>
      <c r="CG10" s="134">
        <f>IF(P10=0,"",IF(CF10=0,"",(CF10/P10)))</f>
        <v>0.037037037037037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5</v>
      </c>
      <c r="CP10" s="141">
        <v>26500</v>
      </c>
      <c r="CQ10" s="141">
        <v>17000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0.624</v>
      </c>
      <c r="B11" s="203" t="s">
        <v>83</v>
      </c>
      <c r="C11" s="203" t="s">
        <v>84</v>
      </c>
      <c r="D11" s="203" t="s">
        <v>85</v>
      </c>
      <c r="E11" s="203"/>
      <c r="F11" s="203" t="s">
        <v>71</v>
      </c>
      <c r="G11" s="203" t="s">
        <v>86</v>
      </c>
      <c r="H11" s="90" t="s">
        <v>87</v>
      </c>
      <c r="I11" s="90" t="s">
        <v>88</v>
      </c>
      <c r="J11" s="188">
        <v>125000</v>
      </c>
      <c r="K11" s="81">
        <v>5</v>
      </c>
      <c r="L11" s="81">
        <v>0</v>
      </c>
      <c r="M11" s="81">
        <v>33</v>
      </c>
      <c r="N11" s="91">
        <v>1</v>
      </c>
      <c r="O11" s="92">
        <v>0</v>
      </c>
      <c r="P11" s="93">
        <f>N11+O11</f>
        <v>1</v>
      </c>
      <c r="Q11" s="82">
        <f>IFERROR(P11/M11,"-")</f>
        <v>0.03030303030303</v>
      </c>
      <c r="R11" s="81">
        <v>0</v>
      </c>
      <c r="S11" s="81">
        <v>0</v>
      </c>
      <c r="T11" s="82">
        <f>IFERROR(S11/(O11+P11),"-")</f>
        <v>0</v>
      </c>
      <c r="U11" s="182">
        <f>IFERROR(J11/SUM(P11:P12),"-")</f>
        <v>11363.636363636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SUM(X11:X12)-SUM(J11:J12)</f>
        <v>-47000</v>
      </c>
      <c r="AB11" s="85">
        <f>SUM(X11:X12)/SUM(J11:J12)</f>
        <v>0.624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89</v>
      </c>
      <c r="C12" s="203"/>
      <c r="D12" s="203"/>
      <c r="E12" s="203"/>
      <c r="F12" s="203" t="s">
        <v>64</v>
      </c>
      <c r="G12" s="203"/>
      <c r="H12" s="90"/>
      <c r="I12" s="90"/>
      <c r="J12" s="188"/>
      <c r="K12" s="81">
        <v>43</v>
      </c>
      <c r="L12" s="81">
        <v>34</v>
      </c>
      <c r="M12" s="81">
        <v>17</v>
      </c>
      <c r="N12" s="91">
        <v>10</v>
      </c>
      <c r="O12" s="92">
        <v>0</v>
      </c>
      <c r="P12" s="93">
        <f>N12+O12</f>
        <v>10</v>
      </c>
      <c r="Q12" s="82">
        <f>IFERROR(P12/M12,"-")</f>
        <v>0.58823529411765</v>
      </c>
      <c r="R12" s="81">
        <v>2</v>
      </c>
      <c r="S12" s="81">
        <v>3</v>
      </c>
      <c r="T12" s="82">
        <f>IFERROR(S12/(O12+P12),"-")</f>
        <v>0.3</v>
      </c>
      <c r="U12" s="182"/>
      <c r="V12" s="84">
        <v>3</v>
      </c>
      <c r="W12" s="82">
        <f>IF(P12=0,"-",V12/P12)</f>
        <v>0.3</v>
      </c>
      <c r="X12" s="186">
        <v>78000</v>
      </c>
      <c r="Y12" s="187">
        <f>IFERROR(X12/P12,"-")</f>
        <v>7800</v>
      </c>
      <c r="Z12" s="187">
        <f>IFERROR(X12/V12,"-")</f>
        <v>26000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2</v>
      </c>
      <c r="AW12" s="107">
        <f>IF(P12=0,"",IF(AV12=0,"",(AV12/P12)))</f>
        <v>0.2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5</v>
      </c>
      <c r="BO12" s="120">
        <f>IF(P12=0,"",IF(BN12=0,"",(BN12/P12)))</f>
        <v>0.5</v>
      </c>
      <c r="BP12" s="121">
        <v>2</v>
      </c>
      <c r="BQ12" s="122">
        <f>IFERROR(BP12/BN12,"-")</f>
        <v>0.4</v>
      </c>
      <c r="BR12" s="123">
        <v>45000</v>
      </c>
      <c r="BS12" s="124">
        <f>IFERROR(BR12/BN12,"-")</f>
        <v>9000</v>
      </c>
      <c r="BT12" s="125"/>
      <c r="BU12" s="125">
        <v>1</v>
      </c>
      <c r="BV12" s="125">
        <v>1</v>
      </c>
      <c r="BW12" s="126">
        <v>3</v>
      </c>
      <c r="BX12" s="127">
        <f>IF(P12=0,"",IF(BW12=0,"",(BW12/P12)))</f>
        <v>0.3</v>
      </c>
      <c r="BY12" s="128">
        <v>1</v>
      </c>
      <c r="BZ12" s="129">
        <f>IFERROR(BY12/BW12,"-")</f>
        <v>0.33333333333333</v>
      </c>
      <c r="CA12" s="130">
        <v>33000</v>
      </c>
      <c r="CB12" s="131">
        <f>IFERROR(CA12/BW12,"-")</f>
        <v>11000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78000</v>
      </c>
      <c r="CQ12" s="141">
        <v>33000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0.61818181818182</v>
      </c>
      <c r="B13" s="203" t="s">
        <v>90</v>
      </c>
      <c r="C13" s="203" t="s">
        <v>69</v>
      </c>
      <c r="D13" s="203" t="s">
        <v>85</v>
      </c>
      <c r="E13" s="203"/>
      <c r="F13" s="203" t="s">
        <v>71</v>
      </c>
      <c r="G13" s="203" t="s">
        <v>91</v>
      </c>
      <c r="H13" s="90" t="s">
        <v>73</v>
      </c>
      <c r="I13" s="90" t="s">
        <v>92</v>
      </c>
      <c r="J13" s="188">
        <v>55000</v>
      </c>
      <c r="K13" s="81">
        <v>3</v>
      </c>
      <c r="L13" s="81">
        <v>0</v>
      </c>
      <c r="M13" s="81">
        <v>21</v>
      </c>
      <c r="N13" s="91">
        <v>1</v>
      </c>
      <c r="O13" s="92">
        <v>0</v>
      </c>
      <c r="P13" s="93">
        <f>N13+O13</f>
        <v>1</v>
      </c>
      <c r="Q13" s="82">
        <f>IFERROR(P13/M13,"-")</f>
        <v>0.047619047619048</v>
      </c>
      <c r="R13" s="81">
        <v>0</v>
      </c>
      <c r="S13" s="81">
        <v>0</v>
      </c>
      <c r="T13" s="82">
        <f>IFERROR(S13/(O13+P13),"-")</f>
        <v>0</v>
      </c>
      <c r="U13" s="182">
        <f>IFERROR(J13/SUM(P13:P14),"-")</f>
        <v>6111.1111111111</v>
      </c>
      <c r="V13" s="84">
        <v>1</v>
      </c>
      <c r="W13" s="82">
        <f>IF(P13=0,"-",V13/P13)</f>
        <v>1</v>
      </c>
      <c r="X13" s="186">
        <v>3000</v>
      </c>
      <c r="Y13" s="187">
        <f>IFERROR(X13/P13,"-")</f>
        <v>3000</v>
      </c>
      <c r="Z13" s="187">
        <f>IFERROR(X13/V13,"-")</f>
        <v>3000</v>
      </c>
      <c r="AA13" s="188">
        <f>SUM(X13:X14)-SUM(J13:J14)</f>
        <v>-21000</v>
      </c>
      <c r="AB13" s="85">
        <f>SUM(X13:X14)/SUM(J13:J14)</f>
        <v>0.61818181818182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1</v>
      </c>
      <c r="AO13" s="100">
        <v>1</v>
      </c>
      <c r="AP13" s="102">
        <f>IFERROR(AP13/AM13,"-")</f>
        <v>0</v>
      </c>
      <c r="AQ13" s="103">
        <v>3000</v>
      </c>
      <c r="AR13" s="104">
        <f>IFERROR(AQ13/AM13,"-")</f>
        <v>3000</v>
      </c>
      <c r="AS13" s="105">
        <v>1</v>
      </c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93</v>
      </c>
      <c r="C14" s="203"/>
      <c r="D14" s="203"/>
      <c r="E14" s="203"/>
      <c r="F14" s="203" t="s">
        <v>64</v>
      </c>
      <c r="G14" s="203"/>
      <c r="H14" s="90"/>
      <c r="I14" s="90"/>
      <c r="J14" s="188"/>
      <c r="K14" s="81">
        <v>25</v>
      </c>
      <c r="L14" s="81">
        <v>23</v>
      </c>
      <c r="M14" s="81">
        <v>8</v>
      </c>
      <c r="N14" s="91">
        <v>8</v>
      </c>
      <c r="O14" s="92">
        <v>0</v>
      </c>
      <c r="P14" s="93">
        <f>N14+O14</f>
        <v>8</v>
      </c>
      <c r="Q14" s="82">
        <f>IFERROR(P14/M14,"-")</f>
        <v>1</v>
      </c>
      <c r="R14" s="81">
        <v>3</v>
      </c>
      <c r="S14" s="81">
        <v>0</v>
      </c>
      <c r="T14" s="82">
        <f>IFERROR(S14/(O14+P14),"-")</f>
        <v>0</v>
      </c>
      <c r="U14" s="182"/>
      <c r="V14" s="84">
        <v>3</v>
      </c>
      <c r="W14" s="82">
        <f>IF(P14=0,"-",V14/P14)</f>
        <v>0.375</v>
      </c>
      <c r="X14" s="186">
        <v>31000</v>
      </c>
      <c r="Y14" s="187">
        <f>IFERROR(X14/P14,"-")</f>
        <v>3875</v>
      </c>
      <c r="Z14" s="187">
        <f>IFERROR(X14/V14,"-")</f>
        <v>10333.333333333</v>
      </c>
      <c r="AA14" s="188"/>
      <c r="AB14" s="85"/>
      <c r="AC14" s="79"/>
      <c r="AD14" s="94">
        <v>2</v>
      </c>
      <c r="AE14" s="95">
        <f>IF(P14=0,"",IF(AD14=0,"",(AD14/P14)))</f>
        <v>0.25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0.375</v>
      </c>
      <c r="BP14" s="121">
        <v>2</v>
      </c>
      <c r="BQ14" s="122">
        <f>IFERROR(BP14/BN14,"-")</f>
        <v>0.66666666666667</v>
      </c>
      <c r="BR14" s="123">
        <v>22000</v>
      </c>
      <c r="BS14" s="124">
        <f>IFERROR(BR14/BN14,"-")</f>
        <v>7333.3333333333</v>
      </c>
      <c r="BT14" s="125">
        <v>1</v>
      </c>
      <c r="BU14" s="125"/>
      <c r="BV14" s="125">
        <v>1</v>
      </c>
      <c r="BW14" s="126">
        <v>1</v>
      </c>
      <c r="BX14" s="127">
        <f>IF(P14=0,"",IF(BW14=0,"",(BW14/P14)))</f>
        <v>0.125</v>
      </c>
      <c r="BY14" s="128">
        <v>1</v>
      </c>
      <c r="BZ14" s="129">
        <f>IFERROR(BY14/BW14,"-")</f>
        <v>1</v>
      </c>
      <c r="CA14" s="130">
        <v>9000</v>
      </c>
      <c r="CB14" s="131">
        <f>IFERROR(CA14/BW14,"-")</f>
        <v>9000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31000</v>
      </c>
      <c r="CQ14" s="141">
        <v>19000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2.0176470588235</v>
      </c>
      <c r="B15" s="203" t="s">
        <v>94</v>
      </c>
      <c r="C15" s="203" t="s">
        <v>77</v>
      </c>
      <c r="D15" s="203" t="s">
        <v>78</v>
      </c>
      <c r="E15" s="203"/>
      <c r="F15" s="203" t="s">
        <v>71</v>
      </c>
      <c r="G15" s="203" t="s">
        <v>95</v>
      </c>
      <c r="H15" s="90" t="s">
        <v>80</v>
      </c>
      <c r="I15" s="90" t="s">
        <v>92</v>
      </c>
      <c r="J15" s="188">
        <v>85000</v>
      </c>
      <c r="K15" s="81">
        <v>8</v>
      </c>
      <c r="L15" s="81">
        <v>0</v>
      </c>
      <c r="M15" s="81">
        <v>36</v>
      </c>
      <c r="N15" s="91">
        <v>4</v>
      </c>
      <c r="O15" s="92">
        <v>0</v>
      </c>
      <c r="P15" s="93">
        <f>N15+O15</f>
        <v>4</v>
      </c>
      <c r="Q15" s="82">
        <f>IFERROR(P15/M15,"-")</f>
        <v>0.11111111111111</v>
      </c>
      <c r="R15" s="81">
        <v>1</v>
      </c>
      <c r="S15" s="81">
        <v>1</v>
      </c>
      <c r="T15" s="82">
        <f>IFERROR(S15/(O15+P15),"-")</f>
        <v>0.25</v>
      </c>
      <c r="U15" s="182">
        <f>IFERROR(J15/SUM(P15:P16),"-")</f>
        <v>3148.1481481481</v>
      </c>
      <c r="V15" s="84">
        <v>1</v>
      </c>
      <c r="W15" s="82">
        <f>IF(P15=0,"-",V15/P15)</f>
        <v>0.25</v>
      </c>
      <c r="X15" s="186">
        <v>36000</v>
      </c>
      <c r="Y15" s="187">
        <f>IFERROR(X15/P15,"-")</f>
        <v>9000</v>
      </c>
      <c r="Z15" s="187">
        <f>IFERROR(X15/V15,"-")</f>
        <v>36000</v>
      </c>
      <c r="AA15" s="188">
        <f>SUM(X15:X16)-SUM(J15:J16)</f>
        <v>86500</v>
      </c>
      <c r="AB15" s="85">
        <f>SUM(X15:X16)/SUM(J15:J16)</f>
        <v>2.0176470588235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0.25</v>
      </c>
      <c r="AO15" s="100">
        <v>1</v>
      </c>
      <c r="AP15" s="102">
        <f>IFERROR(AP15/AM15,"-")</f>
        <v>0</v>
      </c>
      <c r="AQ15" s="103">
        <v>36000</v>
      </c>
      <c r="AR15" s="104">
        <f>IFERROR(AQ15/AM15,"-")</f>
        <v>36000</v>
      </c>
      <c r="AS15" s="105"/>
      <c r="AT15" s="105"/>
      <c r="AU15" s="105">
        <v>1</v>
      </c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0.75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36000</v>
      </c>
      <c r="CQ15" s="141">
        <v>36000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96</v>
      </c>
      <c r="C16" s="203"/>
      <c r="D16" s="203"/>
      <c r="E16" s="203"/>
      <c r="F16" s="203" t="s">
        <v>64</v>
      </c>
      <c r="G16" s="203"/>
      <c r="H16" s="90"/>
      <c r="I16" s="90"/>
      <c r="J16" s="188"/>
      <c r="K16" s="81">
        <v>78</v>
      </c>
      <c r="L16" s="81">
        <v>56</v>
      </c>
      <c r="M16" s="81">
        <v>43</v>
      </c>
      <c r="N16" s="91">
        <v>23</v>
      </c>
      <c r="O16" s="92">
        <v>0</v>
      </c>
      <c r="P16" s="93">
        <f>N16+O16</f>
        <v>23</v>
      </c>
      <c r="Q16" s="82">
        <f>IFERROR(P16/M16,"-")</f>
        <v>0.53488372093023</v>
      </c>
      <c r="R16" s="81">
        <v>3</v>
      </c>
      <c r="S16" s="81">
        <v>6</v>
      </c>
      <c r="T16" s="82">
        <f>IFERROR(S16/(O16+P16),"-")</f>
        <v>0.26086956521739</v>
      </c>
      <c r="U16" s="182"/>
      <c r="V16" s="84">
        <v>3</v>
      </c>
      <c r="W16" s="82">
        <f>IF(P16=0,"-",V16/P16)</f>
        <v>0.1304347826087</v>
      </c>
      <c r="X16" s="186">
        <v>135500</v>
      </c>
      <c r="Y16" s="187">
        <f>IFERROR(X16/P16,"-")</f>
        <v>5891.3043478261</v>
      </c>
      <c r="Z16" s="187">
        <f>IFERROR(X16/V16,"-")</f>
        <v>45166.666666667</v>
      </c>
      <c r="AA16" s="188"/>
      <c r="AB16" s="85"/>
      <c r="AC16" s="79"/>
      <c r="AD16" s="94">
        <v>1</v>
      </c>
      <c r="AE16" s="95">
        <f>IF(P16=0,"",IF(AD16=0,"",(AD16/P16)))</f>
        <v>0.043478260869565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5</v>
      </c>
      <c r="AN16" s="101">
        <f>IF(P16=0,"",IF(AM16=0,"",(AM16/P16)))</f>
        <v>0.21739130434783</v>
      </c>
      <c r="AO16" s="100">
        <v>1</v>
      </c>
      <c r="AP16" s="102">
        <f>IFERROR(AP16/AM16,"-")</f>
        <v>0</v>
      </c>
      <c r="AQ16" s="103">
        <v>500</v>
      </c>
      <c r="AR16" s="104">
        <f>IFERROR(AQ16/AM16,"-")</f>
        <v>100</v>
      </c>
      <c r="AS16" s="105">
        <v>1</v>
      </c>
      <c r="AT16" s="105"/>
      <c r="AU16" s="105"/>
      <c r="AV16" s="106">
        <v>7</v>
      </c>
      <c r="AW16" s="107">
        <f>IF(P16=0,"",IF(AV16=0,"",(AV16/P16)))</f>
        <v>0.30434782608696</v>
      </c>
      <c r="AX16" s="106">
        <v>1</v>
      </c>
      <c r="AY16" s="108">
        <f>IFERROR(AX16/AV16,"-")</f>
        <v>0.14285714285714</v>
      </c>
      <c r="AZ16" s="109">
        <v>15000</v>
      </c>
      <c r="BA16" s="110">
        <f>IFERROR(AZ16/AV16,"-")</f>
        <v>2142.8571428571</v>
      </c>
      <c r="BB16" s="111"/>
      <c r="BC16" s="111">
        <v>1</v>
      </c>
      <c r="BD16" s="111"/>
      <c r="BE16" s="112">
        <v>4</v>
      </c>
      <c r="BF16" s="113">
        <f>IF(P16=0,"",IF(BE16=0,"",(BE16/P16)))</f>
        <v>0.17391304347826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0.1304347826087</v>
      </c>
      <c r="BP16" s="121">
        <v>1</v>
      </c>
      <c r="BQ16" s="122">
        <f>IFERROR(BP16/BN16,"-")</f>
        <v>0.33333333333333</v>
      </c>
      <c r="BR16" s="123">
        <v>120000</v>
      </c>
      <c r="BS16" s="124">
        <f>IFERROR(BR16/BN16,"-")</f>
        <v>40000</v>
      </c>
      <c r="BT16" s="125"/>
      <c r="BU16" s="125"/>
      <c r="BV16" s="125">
        <v>1</v>
      </c>
      <c r="BW16" s="126">
        <v>3</v>
      </c>
      <c r="BX16" s="127">
        <f>IF(P16=0,"",IF(BW16=0,"",(BW16/P16)))</f>
        <v>0.1304347826087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3</v>
      </c>
      <c r="CP16" s="141">
        <v>135500</v>
      </c>
      <c r="CQ16" s="141">
        <v>120000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0.36363636363636</v>
      </c>
      <c r="B17" s="203" t="s">
        <v>97</v>
      </c>
      <c r="C17" s="203" t="s">
        <v>98</v>
      </c>
      <c r="D17" s="203" t="s">
        <v>70</v>
      </c>
      <c r="E17" s="203"/>
      <c r="F17" s="203" t="s">
        <v>71</v>
      </c>
      <c r="G17" s="203" t="s">
        <v>99</v>
      </c>
      <c r="H17" s="90" t="s">
        <v>73</v>
      </c>
      <c r="I17" s="90" t="s">
        <v>92</v>
      </c>
      <c r="J17" s="188">
        <v>55000</v>
      </c>
      <c r="K17" s="81">
        <v>4</v>
      </c>
      <c r="L17" s="81">
        <v>0</v>
      </c>
      <c r="M17" s="81">
        <v>8</v>
      </c>
      <c r="N17" s="91">
        <v>2</v>
      </c>
      <c r="O17" s="92">
        <v>0</v>
      </c>
      <c r="P17" s="93">
        <f>N17+O17</f>
        <v>2</v>
      </c>
      <c r="Q17" s="82">
        <f>IFERROR(P17/M17,"-")</f>
        <v>0.25</v>
      </c>
      <c r="R17" s="81">
        <v>0</v>
      </c>
      <c r="S17" s="81">
        <v>2</v>
      </c>
      <c r="T17" s="82">
        <f>IFERROR(S17/(O17+P17),"-")</f>
        <v>1</v>
      </c>
      <c r="U17" s="182">
        <f>IFERROR(J17/SUM(P17:P18),"-")</f>
        <v>18333.333333333</v>
      </c>
      <c r="V17" s="84">
        <v>1</v>
      </c>
      <c r="W17" s="82">
        <f>IF(P17=0,"-",V17/P17)</f>
        <v>0.5</v>
      </c>
      <c r="X17" s="186">
        <v>20000</v>
      </c>
      <c r="Y17" s="187">
        <f>IFERROR(X17/P17,"-")</f>
        <v>10000</v>
      </c>
      <c r="Z17" s="187">
        <f>IFERROR(X17/V17,"-")</f>
        <v>20000</v>
      </c>
      <c r="AA17" s="188">
        <f>SUM(X17:X18)-SUM(J17:J18)</f>
        <v>-35000</v>
      </c>
      <c r="AB17" s="85">
        <f>SUM(X17:X18)/SUM(J17:J18)</f>
        <v>0.36363636363636</v>
      </c>
      <c r="AC17" s="79"/>
      <c r="AD17" s="94">
        <v>1</v>
      </c>
      <c r="AE17" s="95">
        <f>IF(P17=0,"",IF(AD17=0,"",(AD17/P17)))</f>
        <v>0.5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>
        <v>1</v>
      </c>
      <c r="BQ17" s="122">
        <f>IFERROR(BP17/BN17,"-")</f>
        <v>1</v>
      </c>
      <c r="BR17" s="123">
        <v>20000</v>
      </c>
      <c r="BS17" s="124">
        <f>IFERROR(BR17/BN17,"-")</f>
        <v>20000</v>
      </c>
      <c r="BT17" s="125"/>
      <c r="BU17" s="125">
        <v>1</v>
      </c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20000</v>
      </c>
      <c r="CQ17" s="141">
        <v>20000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/>
      <c r="E18" s="203"/>
      <c r="F18" s="203" t="s">
        <v>64</v>
      </c>
      <c r="G18" s="203"/>
      <c r="H18" s="90"/>
      <c r="I18" s="90"/>
      <c r="J18" s="188"/>
      <c r="K18" s="81">
        <v>30</v>
      </c>
      <c r="L18" s="81">
        <v>25</v>
      </c>
      <c r="M18" s="81">
        <v>4</v>
      </c>
      <c r="N18" s="91">
        <v>1</v>
      </c>
      <c r="O18" s="92">
        <v>0</v>
      </c>
      <c r="P18" s="93">
        <f>N18+O18</f>
        <v>1</v>
      </c>
      <c r="Q18" s="82">
        <f>IFERROR(P18/M18,"-")</f>
        <v>0.25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2.8176</v>
      </c>
      <c r="B19" s="203" t="s">
        <v>101</v>
      </c>
      <c r="C19" s="203" t="s">
        <v>102</v>
      </c>
      <c r="D19" s="203" t="s">
        <v>78</v>
      </c>
      <c r="E19" s="203"/>
      <c r="F19" s="203" t="s">
        <v>71</v>
      </c>
      <c r="G19" s="203" t="s">
        <v>103</v>
      </c>
      <c r="H19" s="90" t="s">
        <v>80</v>
      </c>
      <c r="I19" s="90" t="s">
        <v>104</v>
      </c>
      <c r="J19" s="188">
        <v>125000</v>
      </c>
      <c r="K19" s="81">
        <v>3</v>
      </c>
      <c r="L19" s="81">
        <v>0</v>
      </c>
      <c r="M19" s="81">
        <v>17</v>
      </c>
      <c r="N19" s="91">
        <v>2</v>
      </c>
      <c r="O19" s="92">
        <v>0</v>
      </c>
      <c r="P19" s="93">
        <f>N19+O19</f>
        <v>2</v>
      </c>
      <c r="Q19" s="82">
        <f>IFERROR(P19/M19,"-")</f>
        <v>0.11764705882353</v>
      </c>
      <c r="R19" s="81">
        <v>0</v>
      </c>
      <c r="S19" s="81">
        <v>0</v>
      </c>
      <c r="T19" s="82">
        <f>IFERROR(S19/(O19+P19),"-")</f>
        <v>0</v>
      </c>
      <c r="U19" s="182">
        <f>IFERROR(J19/SUM(P19:P20),"-")</f>
        <v>8333.3333333333</v>
      </c>
      <c r="V19" s="84">
        <v>1</v>
      </c>
      <c r="W19" s="82">
        <f>IF(P19=0,"-",V19/P19)</f>
        <v>0.5</v>
      </c>
      <c r="X19" s="186">
        <v>1000</v>
      </c>
      <c r="Y19" s="187">
        <f>IFERROR(X19/P19,"-")</f>
        <v>500</v>
      </c>
      <c r="Z19" s="187">
        <f>IFERROR(X19/V19,"-")</f>
        <v>1000</v>
      </c>
      <c r="AA19" s="188">
        <f>SUM(X19:X20)-SUM(J19:J20)</f>
        <v>227200</v>
      </c>
      <c r="AB19" s="85">
        <f>SUM(X19:X20)/SUM(J19:J20)</f>
        <v>2.8176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0.5</v>
      </c>
      <c r="BG19" s="112">
        <v>1</v>
      </c>
      <c r="BH19" s="114">
        <f>IFERROR(BG19/BE19,"-")</f>
        <v>1</v>
      </c>
      <c r="BI19" s="115">
        <v>1000</v>
      </c>
      <c r="BJ19" s="116">
        <f>IFERROR(BI19/BE19,"-")</f>
        <v>1000</v>
      </c>
      <c r="BK19" s="117">
        <v>1</v>
      </c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1000</v>
      </c>
      <c r="CQ19" s="141">
        <v>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/>
      <c r="E20" s="203"/>
      <c r="F20" s="203" t="s">
        <v>64</v>
      </c>
      <c r="G20" s="203"/>
      <c r="H20" s="90"/>
      <c r="I20" s="90"/>
      <c r="J20" s="188"/>
      <c r="K20" s="81">
        <v>67</v>
      </c>
      <c r="L20" s="81">
        <v>46</v>
      </c>
      <c r="M20" s="81">
        <v>19</v>
      </c>
      <c r="N20" s="91">
        <v>13</v>
      </c>
      <c r="O20" s="92">
        <v>0</v>
      </c>
      <c r="P20" s="93">
        <f>N20+O20</f>
        <v>13</v>
      </c>
      <c r="Q20" s="82">
        <f>IFERROR(P20/M20,"-")</f>
        <v>0.68421052631579</v>
      </c>
      <c r="R20" s="81">
        <v>9</v>
      </c>
      <c r="S20" s="81">
        <v>2</v>
      </c>
      <c r="T20" s="82">
        <f>IFERROR(S20/(O20+P20),"-")</f>
        <v>0.15384615384615</v>
      </c>
      <c r="U20" s="182"/>
      <c r="V20" s="84">
        <v>7</v>
      </c>
      <c r="W20" s="82">
        <f>IF(P20=0,"-",V20/P20)</f>
        <v>0.53846153846154</v>
      </c>
      <c r="X20" s="186">
        <v>351200</v>
      </c>
      <c r="Y20" s="187">
        <f>IFERROR(X20/P20,"-")</f>
        <v>27015.384615385</v>
      </c>
      <c r="Z20" s="187">
        <f>IFERROR(X20/V20,"-")</f>
        <v>50171.428571429</v>
      </c>
      <c r="AA20" s="188"/>
      <c r="AB20" s="85"/>
      <c r="AC20" s="79"/>
      <c r="AD20" s="94">
        <v>1</v>
      </c>
      <c r="AE20" s="95">
        <f>IF(P20=0,"",IF(AD20=0,"",(AD20/P20)))</f>
        <v>0.076923076923077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0.15384615384615</v>
      </c>
      <c r="BG20" s="112">
        <v>2</v>
      </c>
      <c r="BH20" s="114">
        <f>IFERROR(BG20/BE20,"-")</f>
        <v>1</v>
      </c>
      <c r="BI20" s="115">
        <v>27500</v>
      </c>
      <c r="BJ20" s="116">
        <f>IFERROR(BI20/BE20,"-")</f>
        <v>13750</v>
      </c>
      <c r="BK20" s="117">
        <v>1</v>
      </c>
      <c r="BL20" s="117"/>
      <c r="BM20" s="117">
        <v>1</v>
      </c>
      <c r="BN20" s="119">
        <v>3</v>
      </c>
      <c r="BO20" s="120">
        <f>IF(P20=0,"",IF(BN20=0,"",(BN20/P20)))</f>
        <v>0.23076923076923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4</v>
      </c>
      <c r="BX20" s="127">
        <f>IF(P20=0,"",IF(BW20=0,"",(BW20/P20)))</f>
        <v>0.30769230769231</v>
      </c>
      <c r="BY20" s="128">
        <v>3</v>
      </c>
      <c r="BZ20" s="129">
        <f>IFERROR(BY20/BW20,"-")</f>
        <v>0.75</v>
      </c>
      <c r="CA20" s="130">
        <v>130500</v>
      </c>
      <c r="CB20" s="131">
        <f>IFERROR(CA20/BW20,"-")</f>
        <v>32625</v>
      </c>
      <c r="CC20" s="132">
        <v>1</v>
      </c>
      <c r="CD20" s="132"/>
      <c r="CE20" s="132">
        <v>2</v>
      </c>
      <c r="CF20" s="133">
        <v>3</v>
      </c>
      <c r="CG20" s="134">
        <f>IF(P20=0,"",IF(CF20=0,"",(CF20/P20)))</f>
        <v>0.23076923076923</v>
      </c>
      <c r="CH20" s="135">
        <v>2</v>
      </c>
      <c r="CI20" s="136">
        <f>IFERROR(CH20/CF20,"-")</f>
        <v>0.66666666666667</v>
      </c>
      <c r="CJ20" s="137">
        <v>193200</v>
      </c>
      <c r="CK20" s="138">
        <f>IFERROR(CJ20/CF20,"-")</f>
        <v>64400</v>
      </c>
      <c r="CL20" s="139"/>
      <c r="CM20" s="139"/>
      <c r="CN20" s="139">
        <v>2</v>
      </c>
      <c r="CO20" s="140">
        <v>7</v>
      </c>
      <c r="CP20" s="141">
        <v>351200</v>
      </c>
      <c r="CQ20" s="141">
        <v>183200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30"/>
      <c r="B21" s="87"/>
      <c r="C21" s="88"/>
      <c r="D21" s="88"/>
      <c r="E21" s="88"/>
      <c r="F21" s="89"/>
      <c r="G21" s="90"/>
      <c r="H21" s="90"/>
      <c r="I21" s="90"/>
      <c r="J21" s="192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59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30"/>
      <c r="B22" s="37"/>
      <c r="C22" s="21"/>
      <c r="D22" s="21"/>
      <c r="E22" s="21"/>
      <c r="F22" s="22"/>
      <c r="G22" s="36"/>
      <c r="H22" s="36"/>
      <c r="I22" s="75"/>
      <c r="J22" s="193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61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19">
        <f>AB23</f>
        <v>2.39171875</v>
      </c>
      <c r="B23" s="39"/>
      <c r="C23" s="39"/>
      <c r="D23" s="39"/>
      <c r="E23" s="39"/>
      <c r="F23" s="39"/>
      <c r="G23" s="40" t="s">
        <v>106</v>
      </c>
      <c r="H23" s="40"/>
      <c r="I23" s="40"/>
      <c r="J23" s="190">
        <f>SUM(J6:J22)</f>
        <v>640000</v>
      </c>
      <c r="K23" s="41">
        <f>SUM(K6:K22)</f>
        <v>840</v>
      </c>
      <c r="L23" s="41">
        <f>SUM(L6:L22)</f>
        <v>531</v>
      </c>
      <c r="M23" s="41">
        <f>SUM(M6:M22)</f>
        <v>454</v>
      </c>
      <c r="N23" s="41">
        <f>SUM(N6:N22)</f>
        <v>159</v>
      </c>
      <c r="O23" s="41">
        <f>SUM(O6:O22)</f>
        <v>0</v>
      </c>
      <c r="P23" s="41">
        <f>SUM(P6:P22)</f>
        <v>159</v>
      </c>
      <c r="Q23" s="42">
        <f>IFERROR(P23/M23,"-")</f>
        <v>0.35022026431718</v>
      </c>
      <c r="R23" s="78">
        <f>SUM(R6:R22)</f>
        <v>45</v>
      </c>
      <c r="S23" s="78">
        <f>SUM(S6:S22)</f>
        <v>30</v>
      </c>
      <c r="T23" s="42">
        <f>IFERROR(R23/P23,"-")</f>
        <v>0.28301886792453</v>
      </c>
      <c r="U23" s="184">
        <f>IFERROR(J23/P23,"-")</f>
        <v>4025.1572327044</v>
      </c>
      <c r="V23" s="44">
        <f>SUM(V6:V22)</f>
        <v>42</v>
      </c>
      <c r="W23" s="42">
        <f>IFERROR(V23/P23,"-")</f>
        <v>0.26415094339623</v>
      </c>
      <c r="X23" s="190">
        <f>SUM(X6:X22)</f>
        <v>1530700</v>
      </c>
      <c r="Y23" s="190">
        <f>IFERROR(X23/P23,"-")</f>
        <v>9627.0440251572</v>
      </c>
      <c r="Z23" s="190">
        <f>IFERROR(X23/V23,"-")</f>
        <v>36445.238095238</v>
      </c>
      <c r="AA23" s="190">
        <f>X23-J23</f>
        <v>890700</v>
      </c>
      <c r="AB23" s="47">
        <f>X23/J23</f>
        <v>2.39171875</v>
      </c>
      <c r="AC23" s="60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107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7.5958333333333</v>
      </c>
      <c r="B6" s="203" t="s">
        <v>108</v>
      </c>
      <c r="C6" s="203" t="s">
        <v>109</v>
      </c>
      <c r="D6" s="203" t="s">
        <v>110</v>
      </c>
      <c r="E6" s="203" t="s">
        <v>111</v>
      </c>
      <c r="F6" s="203" t="s">
        <v>71</v>
      </c>
      <c r="G6" s="203" t="s">
        <v>112</v>
      </c>
      <c r="H6" s="90" t="s">
        <v>113</v>
      </c>
      <c r="I6" s="90" t="s">
        <v>114</v>
      </c>
      <c r="J6" s="188">
        <v>120000</v>
      </c>
      <c r="K6" s="81">
        <v>27</v>
      </c>
      <c r="L6" s="81">
        <v>0</v>
      </c>
      <c r="M6" s="81">
        <v>135</v>
      </c>
      <c r="N6" s="91">
        <v>11</v>
      </c>
      <c r="O6" s="92">
        <v>0</v>
      </c>
      <c r="P6" s="93">
        <f>N6+O6</f>
        <v>11</v>
      </c>
      <c r="Q6" s="82">
        <f>IFERROR(P6/M6,"-")</f>
        <v>0.081481481481481</v>
      </c>
      <c r="R6" s="81">
        <v>1</v>
      </c>
      <c r="S6" s="81">
        <v>5</v>
      </c>
      <c r="T6" s="82">
        <f>IFERROR(S6/(O6+P6),"-")</f>
        <v>0.45454545454545</v>
      </c>
      <c r="U6" s="182">
        <f>IFERROR(J6/SUM(P6:P7),"-")</f>
        <v>882.35294117647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791500</v>
      </c>
      <c r="AB6" s="85">
        <f>SUM(X6:X7)/SUM(J6:J7)</f>
        <v>7.5958333333333</v>
      </c>
      <c r="AC6" s="79"/>
      <c r="AD6" s="94">
        <v>3</v>
      </c>
      <c r="AE6" s="95">
        <f>IF(P6=0,"",IF(AD6=0,"",(AD6/P6)))</f>
        <v>0.27272727272727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0.54545454545455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0.090909090909091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0.090909090909091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115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427</v>
      </c>
      <c r="L7" s="81">
        <v>316</v>
      </c>
      <c r="M7" s="81">
        <v>254</v>
      </c>
      <c r="N7" s="91">
        <v>123</v>
      </c>
      <c r="O7" s="92">
        <v>2</v>
      </c>
      <c r="P7" s="93">
        <f>N7+O7</f>
        <v>125</v>
      </c>
      <c r="Q7" s="82">
        <f>IFERROR(P7/M7,"-")</f>
        <v>0.49212598425197</v>
      </c>
      <c r="R7" s="81">
        <v>19</v>
      </c>
      <c r="S7" s="81">
        <v>23</v>
      </c>
      <c r="T7" s="82">
        <f>IFERROR(S7/(O7+P7),"-")</f>
        <v>0.18110236220472</v>
      </c>
      <c r="U7" s="182"/>
      <c r="V7" s="84">
        <v>8</v>
      </c>
      <c r="W7" s="82">
        <f>IF(P7=0,"-",V7/P7)</f>
        <v>0.064</v>
      </c>
      <c r="X7" s="186">
        <v>911500</v>
      </c>
      <c r="Y7" s="187">
        <f>IFERROR(X7/P7,"-")</f>
        <v>7292</v>
      </c>
      <c r="Z7" s="187">
        <f>IFERROR(X7/V7,"-")</f>
        <v>113937.5</v>
      </c>
      <c r="AA7" s="188"/>
      <c r="AB7" s="85"/>
      <c r="AC7" s="79"/>
      <c r="AD7" s="94">
        <v>21</v>
      </c>
      <c r="AE7" s="95">
        <f>IF(P7=0,"",IF(AD7=0,"",(AD7/P7)))</f>
        <v>0.168</v>
      </c>
      <c r="AF7" s="94">
        <v>1</v>
      </c>
      <c r="AG7" s="96">
        <f>IFERROR(AF7/AD7,"-")</f>
        <v>0.047619047619048</v>
      </c>
      <c r="AH7" s="97">
        <v>715000</v>
      </c>
      <c r="AI7" s="98">
        <f>IFERROR(AH7/AD7,"-")</f>
        <v>34047.619047619</v>
      </c>
      <c r="AJ7" s="99"/>
      <c r="AK7" s="99"/>
      <c r="AL7" s="99">
        <v>1</v>
      </c>
      <c r="AM7" s="100">
        <v>23</v>
      </c>
      <c r="AN7" s="101">
        <f>IF(P7=0,"",IF(AM7=0,"",(AM7/P7)))</f>
        <v>0.184</v>
      </c>
      <c r="AO7" s="100">
        <v>1</v>
      </c>
      <c r="AP7" s="102">
        <f>IFERROR(AP7/AM7,"-")</f>
        <v>0</v>
      </c>
      <c r="AQ7" s="103">
        <v>8000</v>
      </c>
      <c r="AR7" s="104">
        <f>IFERROR(AQ7/AM7,"-")</f>
        <v>347.82608695652</v>
      </c>
      <c r="AS7" s="105"/>
      <c r="AT7" s="105">
        <v>1</v>
      </c>
      <c r="AU7" s="105"/>
      <c r="AV7" s="106">
        <v>26</v>
      </c>
      <c r="AW7" s="107">
        <f>IF(P7=0,"",IF(AV7=0,"",(AV7/P7)))</f>
        <v>0.208</v>
      </c>
      <c r="AX7" s="106">
        <v>2</v>
      </c>
      <c r="AY7" s="108">
        <f>IFERROR(AX7/AV7,"-")</f>
        <v>0.076923076923077</v>
      </c>
      <c r="AZ7" s="109">
        <v>5500</v>
      </c>
      <c r="BA7" s="110">
        <f>IFERROR(AZ7/AV7,"-")</f>
        <v>211.53846153846</v>
      </c>
      <c r="BB7" s="111">
        <v>2</v>
      </c>
      <c r="BC7" s="111"/>
      <c r="BD7" s="111"/>
      <c r="BE7" s="112">
        <v>24</v>
      </c>
      <c r="BF7" s="113">
        <f>IF(P7=0,"",IF(BE7=0,"",(BE7/P7)))</f>
        <v>0.192</v>
      </c>
      <c r="BG7" s="112">
        <v>1</v>
      </c>
      <c r="BH7" s="114">
        <f>IFERROR(BG7/BE7,"-")</f>
        <v>0.041666666666667</v>
      </c>
      <c r="BI7" s="115">
        <v>8000</v>
      </c>
      <c r="BJ7" s="116">
        <f>IFERROR(BI7/BE7,"-")</f>
        <v>333.33333333333</v>
      </c>
      <c r="BK7" s="117"/>
      <c r="BL7" s="117">
        <v>1</v>
      </c>
      <c r="BM7" s="117"/>
      <c r="BN7" s="119">
        <v>24</v>
      </c>
      <c r="BO7" s="120">
        <f>IF(P7=0,"",IF(BN7=0,"",(BN7/P7)))</f>
        <v>0.192</v>
      </c>
      <c r="BP7" s="121">
        <v>2</v>
      </c>
      <c r="BQ7" s="122">
        <f>IFERROR(BP7/BN7,"-")</f>
        <v>0.083333333333333</v>
      </c>
      <c r="BR7" s="123">
        <v>8000</v>
      </c>
      <c r="BS7" s="124">
        <f>IFERROR(BR7/BN7,"-")</f>
        <v>333.33333333333</v>
      </c>
      <c r="BT7" s="125">
        <v>2</v>
      </c>
      <c r="BU7" s="125"/>
      <c r="BV7" s="125"/>
      <c r="BW7" s="126">
        <v>6</v>
      </c>
      <c r="BX7" s="127">
        <f>IF(P7=0,"",IF(BW7=0,"",(BW7/P7)))</f>
        <v>0.048</v>
      </c>
      <c r="BY7" s="128">
        <v>1</v>
      </c>
      <c r="BZ7" s="129">
        <f>IFERROR(BY7/BW7,"-")</f>
        <v>0.16666666666667</v>
      </c>
      <c r="CA7" s="130">
        <v>167000</v>
      </c>
      <c r="CB7" s="131">
        <f>IFERROR(CA7/BW7,"-")</f>
        <v>27833.333333333</v>
      </c>
      <c r="CC7" s="132"/>
      <c r="CD7" s="132"/>
      <c r="CE7" s="132">
        <v>1</v>
      </c>
      <c r="CF7" s="133">
        <v>1</v>
      </c>
      <c r="CG7" s="134">
        <f>IF(P7=0,"",IF(CF7=0,"",(CF7/P7)))</f>
        <v>0.008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8</v>
      </c>
      <c r="CP7" s="141">
        <v>911500</v>
      </c>
      <c r="CQ7" s="141">
        <v>715000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3.5636363636364</v>
      </c>
      <c r="B8" s="203" t="s">
        <v>116</v>
      </c>
      <c r="C8" s="203" t="s">
        <v>109</v>
      </c>
      <c r="D8" s="203" t="s">
        <v>110</v>
      </c>
      <c r="E8" s="203" t="s">
        <v>117</v>
      </c>
      <c r="F8" s="203" t="s">
        <v>71</v>
      </c>
      <c r="G8" s="203" t="s">
        <v>118</v>
      </c>
      <c r="H8" s="90" t="s">
        <v>119</v>
      </c>
      <c r="I8" s="90" t="s">
        <v>114</v>
      </c>
      <c r="J8" s="188">
        <v>110000</v>
      </c>
      <c r="K8" s="81">
        <v>27</v>
      </c>
      <c r="L8" s="81">
        <v>0</v>
      </c>
      <c r="M8" s="81">
        <v>117</v>
      </c>
      <c r="N8" s="91">
        <v>8</v>
      </c>
      <c r="O8" s="92">
        <v>0</v>
      </c>
      <c r="P8" s="93">
        <f>N8+O8</f>
        <v>8</v>
      </c>
      <c r="Q8" s="82">
        <f>IFERROR(P8/M8,"-")</f>
        <v>0.068376068376068</v>
      </c>
      <c r="R8" s="81">
        <v>2</v>
      </c>
      <c r="S8" s="81">
        <v>4</v>
      </c>
      <c r="T8" s="82">
        <f>IFERROR(S8/(O8+P8),"-")</f>
        <v>0.5</v>
      </c>
      <c r="U8" s="182">
        <f>IFERROR(J8/SUM(P8:P9),"-")</f>
        <v>679.01234567901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282000</v>
      </c>
      <c r="AB8" s="85">
        <f>SUM(X8:X9)/SUM(J8:J9)</f>
        <v>3.5636363636364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3</v>
      </c>
      <c r="AN8" s="101">
        <f>IF(P8=0,"",IF(AM8=0,"",(AM8/P8)))</f>
        <v>0.375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120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535</v>
      </c>
      <c r="L9" s="81">
        <v>385</v>
      </c>
      <c r="M9" s="81">
        <v>283</v>
      </c>
      <c r="N9" s="91">
        <v>152</v>
      </c>
      <c r="O9" s="92">
        <v>2</v>
      </c>
      <c r="P9" s="93">
        <f>N9+O9</f>
        <v>154</v>
      </c>
      <c r="Q9" s="82">
        <f>IFERROR(P9/M9,"-")</f>
        <v>0.54416961130742</v>
      </c>
      <c r="R9" s="81">
        <v>14</v>
      </c>
      <c r="S9" s="81">
        <v>33</v>
      </c>
      <c r="T9" s="82">
        <f>IFERROR(S9/(O9+P9),"-")</f>
        <v>0.21153846153846</v>
      </c>
      <c r="U9" s="182"/>
      <c r="V9" s="84">
        <v>10</v>
      </c>
      <c r="W9" s="82">
        <f>IF(P9=0,"-",V9/P9)</f>
        <v>0.064935064935065</v>
      </c>
      <c r="X9" s="186">
        <v>392000</v>
      </c>
      <c r="Y9" s="187">
        <f>IFERROR(X9/P9,"-")</f>
        <v>2545.4545454545</v>
      </c>
      <c r="Z9" s="187">
        <f>IFERROR(X9/V9,"-")</f>
        <v>39200</v>
      </c>
      <c r="AA9" s="188"/>
      <c r="AB9" s="85"/>
      <c r="AC9" s="79"/>
      <c r="AD9" s="94">
        <v>26</v>
      </c>
      <c r="AE9" s="95">
        <f>IF(P9=0,"",IF(AD9=0,"",(AD9/P9)))</f>
        <v>0.16883116883117</v>
      </c>
      <c r="AF9" s="94">
        <v>1</v>
      </c>
      <c r="AG9" s="96">
        <f>IFERROR(AF9/AD9,"-")</f>
        <v>0.038461538461538</v>
      </c>
      <c r="AH9" s="97">
        <v>13000</v>
      </c>
      <c r="AI9" s="98">
        <f>IFERROR(AH9/AD9,"-")</f>
        <v>500</v>
      </c>
      <c r="AJ9" s="99"/>
      <c r="AK9" s="99"/>
      <c r="AL9" s="99">
        <v>1</v>
      </c>
      <c r="AM9" s="100">
        <v>25</v>
      </c>
      <c r="AN9" s="101">
        <f>IF(P9=0,"",IF(AM9=0,"",(AM9/P9)))</f>
        <v>0.16233766233766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21</v>
      </c>
      <c r="AW9" s="107">
        <f>IF(P9=0,"",IF(AV9=0,"",(AV9/P9)))</f>
        <v>0.13636363636364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39</v>
      </c>
      <c r="BF9" s="113">
        <f>IF(P9=0,"",IF(BE9=0,"",(BE9/P9)))</f>
        <v>0.25324675324675</v>
      </c>
      <c r="BG9" s="112">
        <v>2</v>
      </c>
      <c r="BH9" s="114">
        <f>IFERROR(BG9/BE9,"-")</f>
        <v>0.051282051282051</v>
      </c>
      <c r="BI9" s="115">
        <v>61000</v>
      </c>
      <c r="BJ9" s="116">
        <f>IFERROR(BI9/BE9,"-")</f>
        <v>1564.1025641026</v>
      </c>
      <c r="BK9" s="117">
        <v>1</v>
      </c>
      <c r="BL9" s="117"/>
      <c r="BM9" s="117">
        <v>1</v>
      </c>
      <c r="BN9" s="119">
        <v>27</v>
      </c>
      <c r="BO9" s="120">
        <f>IF(P9=0,"",IF(BN9=0,"",(BN9/P9)))</f>
        <v>0.17532467532468</v>
      </c>
      <c r="BP9" s="121">
        <v>3</v>
      </c>
      <c r="BQ9" s="122">
        <f>IFERROR(BP9/BN9,"-")</f>
        <v>0.11111111111111</v>
      </c>
      <c r="BR9" s="123">
        <v>24000</v>
      </c>
      <c r="BS9" s="124">
        <f>IFERROR(BR9/BN9,"-")</f>
        <v>888.88888888889</v>
      </c>
      <c r="BT9" s="125">
        <v>2</v>
      </c>
      <c r="BU9" s="125"/>
      <c r="BV9" s="125">
        <v>1</v>
      </c>
      <c r="BW9" s="126">
        <v>13</v>
      </c>
      <c r="BX9" s="127">
        <f>IF(P9=0,"",IF(BW9=0,"",(BW9/P9)))</f>
        <v>0.084415584415584</v>
      </c>
      <c r="BY9" s="128">
        <v>4</v>
      </c>
      <c r="BZ9" s="129">
        <f>IFERROR(BY9/BW9,"-")</f>
        <v>0.30769230769231</v>
      </c>
      <c r="CA9" s="130">
        <v>294000</v>
      </c>
      <c r="CB9" s="131">
        <f>IFERROR(CA9/BW9,"-")</f>
        <v>22615.384615385</v>
      </c>
      <c r="CC9" s="132"/>
      <c r="CD9" s="132">
        <v>1</v>
      </c>
      <c r="CE9" s="132">
        <v>3</v>
      </c>
      <c r="CF9" s="133">
        <v>3</v>
      </c>
      <c r="CG9" s="134">
        <f>IF(P9=0,"",IF(CF9=0,"",(CF9/P9)))</f>
        <v>0.019480519480519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10</v>
      </c>
      <c r="CP9" s="141">
        <v>392000</v>
      </c>
      <c r="CQ9" s="141">
        <v>260000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3.38</v>
      </c>
      <c r="B10" s="203" t="s">
        <v>121</v>
      </c>
      <c r="C10" s="203" t="s">
        <v>122</v>
      </c>
      <c r="D10" s="203" t="s">
        <v>110</v>
      </c>
      <c r="E10" s="203" t="s">
        <v>123</v>
      </c>
      <c r="F10" s="203" t="s">
        <v>71</v>
      </c>
      <c r="G10" s="203" t="s">
        <v>124</v>
      </c>
      <c r="H10" s="90" t="s">
        <v>119</v>
      </c>
      <c r="I10" s="90" t="s">
        <v>125</v>
      </c>
      <c r="J10" s="188">
        <v>75000</v>
      </c>
      <c r="K10" s="81">
        <v>22</v>
      </c>
      <c r="L10" s="81">
        <v>0</v>
      </c>
      <c r="M10" s="81">
        <v>90</v>
      </c>
      <c r="N10" s="91">
        <v>7</v>
      </c>
      <c r="O10" s="92">
        <v>0</v>
      </c>
      <c r="P10" s="93">
        <f>N10+O10</f>
        <v>7</v>
      </c>
      <c r="Q10" s="82">
        <f>IFERROR(P10/M10,"-")</f>
        <v>0.077777777777778</v>
      </c>
      <c r="R10" s="81">
        <v>0</v>
      </c>
      <c r="S10" s="81">
        <v>1</v>
      </c>
      <c r="T10" s="82">
        <f>IFERROR(S10/(O10+P10),"-")</f>
        <v>0.14285714285714</v>
      </c>
      <c r="U10" s="182">
        <f>IFERROR(J10/SUM(P10:P11),"-")</f>
        <v>937.5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178500</v>
      </c>
      <c r="AB10" s="85">
        <f>SUM(X10:X11)/SUM(J10:J11)</f>
        <v>3.38</v>
      </c>
      <c r="AC10" s="79"/>
      <c r="AD10" s="94">
        <v>1</v>
      </c>
      <c r="AE10" s="95">
        <f>IF(P10=0,"",IF(AD10=0,"",(AD10/P10)))</f>
        <v>0.14285714285714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0.14285714285714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0.28571428571429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0.14285714285714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126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332</v>
      </c>
      <c r="L11" s="81">
        <v>242</v>
      </c>
      <c r="M11" s="81">
        <v>127</v>
      </c>
      <c r="N11" s="91">
        <v>71</v>
      </c>
      <c r="O11" s="92">
        <v>2</v>
      </c>
      <c r="P11" s="93">
        <f>N11+O11</f>
        <v>73</v>
      </c>
      <c r="Q11" s="82">
        <f>IFERROR(P11/M11,"-")</f>
        <v>0.5748031496063</v>
      </c>
      <c r="R11" s="81">
        <v>14</v>
      </c>
      <c r="S11" s="81">
        <v>5</v>
      </c>
      <c r="T11" s="82">
        <f>IFERROR(S11/(O11+P11),"-")</f>
        <v>0.066666666666667</v>
      </c>
      <c r="U11" s="182"/>
      <c r="V11" s="84">
        <v>4</v>
      </c>
      <c r="W11" s="82">
        <f>IF(P11=0,"-",V11/P11)</f>
        <v>0.054794520547945</v>
      </c>
      <c r="X11" s="186">
        <v>253500</v>
      </c>
      <c r="Y11" s="187">
        <f>IFERROR(X11/P11,"-")</f>
        <v>3472.602739726</v>
      </c>
      <c r="Z11" s="187">
        <f>IFERROR(X11/V11,"-")</f>
        <v>63375</v>
      </c>
      <c r="AA11" s="188"/>
      <c r="AB11" s="85"/>
      <c r="AC11" s="79"/>
      <c r="AD11" s="94">
        <v>12</v>
      </c>
      <c r="AE11" s="95">
        <f>IF(P11=0,"",IF(AD11=0,"",(AD11/P11)))</f>
        <v>0.16438356164384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11</v>
      </c>
      <c r="AN11" s="101">
        <f>IF(P11=0,"",IF(AM11=0,"",(AM11/P11)))</f>
        <v>0.15068493150685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6</v>
      </c>
      <c r="AW11" s="107">
        <f>IF(P11=0,"",IF(AV11=0,"",(AV11/P11)))</f>
        <v>0.082191780821918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19</v>
      </c>
      <c r="BF11" s="113">
        <f>IF(P11=0,"",IF(BE11=0,"",(BE11/P11)))</f>
        <v>0.26027397260274</v>
      </c>
      <c r="BG11" s="112">
        <v>1</v>
      </c>
      <c r="BH11" s="114">
        <f>IFERROR(BG11/BE11,"-")</f>
        <v>0.052631578947368</v>
      </c>
      <c r="BI11" s="115">
        <v>165000</v>
      </c>
      <c r="BJ11" s="116">
        <f>IFERROR(BI11/BE11,"-")</f>
        <v>8684.2105263158</v>
      </c>
      <c r="BK11" s="117"/>
      <c r="BL11" s="117"/>
      <c r="BM11" s="117">
        <v>1</v>
      </c>
      <c r="BN11" s="119">
        <v>16</v>
      </c>
      <c r="BO11" s="120">
        <f>IF(P11=0,"",IF(BN11=0,"",(BN11/P11)))</f>
        <v>0.21917808219178</v>
      </c>
      <c r="BP11" s="121">
        <v>2</v>
      </c>
      <c r="BQ11" s="122">
        <f>IFERROR(BP11/BN11,"-")</f>
        <v>0.125</v>
      </c>
      <c r="BR11" s="123">
        <v>85000</v>
      </c>
      <c r="BS11" s="124">
        <f>IFERROR(BR11/BN11,"-")</f>
        <v>5312.5</v>
      </c>
      <c r="BT11" s="125">
        <v>1</v>
      </c>
      <c r="BU11" s="125"/>
      <c r="BV11" s="125">
        <v>1</v>
      </c>
      <c r="BW11" s="126">
        <v>7</v>
      </c>
      <c r="BX11" s="127">
        <f>IF(P11=0,"",IF(BW11=0,"",(BW11/P11)))</f>
        <v>0.095890410958904</v>
      </c>
      <c r="BY11" s="128">
        <v>1</v>
      </c>
      <c r="BZ11" s="129">
        <f>IFERROR(BY11/BW11,"-")</f>
        <v>0.14285714285714</v>
      </c>
      <c r="CA11" s="130">
        <v>3500</v>
      </c>
      <c r="CB11" s="131">
        <f>IFERROR(CA11/BW11,"-")</f>
        <v>500</v>
      </c>
      <c r="CC11" s="132"/>
      <c r="CD11" s="132">
        <v>1</v>
      </c>
      <c r="CE11" s="132"/>
      <c r="CF11" s="133">
        <v>2</v>
      </c>
      <c r="CG11" s="134">
        <f>IF(P11=0,"",IF(CF11=0,"",(CF11/P11)))</f>
        <v>0.027397260273973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253500</v>
      </c>
      <c r="CQ11" s="141">
        <v>165000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8.4</v>
      </c>
      <c r="B12" s="203" t="s">
        <v>127</v>
      </c>
      <c r="C12" s="203" t="s">
        <v>109</v>
      </c>
      <c r="D12" s="203" t="s">
        <v>128</v>
      </c>
      <c r="E12" s="203" t="s">
        <v>129</v>
      </c>
      <c r="F12" s="203" t="s">
        <v>71</v>
      </c>
      <c r="G12" s="203" t="s">
        <v>130</v>
      </c>
      <c r="H12" s="90" t="s">
        <v>131</v>
      </c>
      <c r="I12" s="90" t="s">
        <v>81</v>
      </c>
      <c r="J12" s="188">
        <v>110000</v>
      </c>
      <c r="K12" s="81">
        <v>87</v>
      </c>
      <c r="L12" s="81">
        <v>0</v>
      </c>
      <c r="M12" s="81">
        <v>367</v>
      </c>
      <c r="N12" s="91">
        <v>43</v>
      </c>
      <c r="O12" s="92">
        <v>0</v>
      </c>
      <c r="P12" s="93">
        <f>N12+O12</f>
        <v>43</v>
      </c>
      <c r="Q12" s="82">
        <f>IFERROR(P12/M12,"-")</f>
        <v>0.11716621253406</v>
      </c>
      <c r="R12" s="81">
        <v>2</v>
      </c>
      <c r="S12" s="81">
        <v>10</v>
      </c>
      <c r="T12" s="82">
        <f>IFERROR(S12/(O12+P12),"-")</f>
        <v>0.23255813953488</v>
      </c>
      <c r="U12" s="182">
        <f>IFERROR(J12/SUM(P12:P13),"-")</f>
        <v>601.09289617486</v>
      </c>
      <c r="V12" s="84">
        <v>4</v>
      </c>
      <c r="W12" s="82">
        <f>IF(P12=0,"-",V12/P12)</f>
        <v>0.093023255813953</v>
      </c>
      <c r="X12" s="186">
        <v>897000</v>
      </c>
      <c r="Y12" s="187">
        <f>IFERROR(X12/P12,"-")</f>
        <v>20860.465116279</v>
      </c>
      <c r="Z12" s="187">
        <f>IFERROR(X12/V12,"-")</f>
        <v>224250</v>
      </c>
      <c r="AA12" s="188">
        <f>SUM(X12:X13)-SUM(J12:J13)</f>
        <v>814000</v>
      </c>
      <c r="AB12" s="85">
        <f>SUM(X12:X13)/SUM(J12:J13)</f>
        <v>8.4</v>
      </c>
      <c r="AC12" s="79"/>
      <c r="AD12" s="94">
        <v>12</v>
      </c>
      <c r="AE12" s="95">
        <f>IF(P12=0,"",IF(AD12=0,"",(AD12/P12)))</f>
        <v>0.27906976744186</v>
      </c>
      <c r="AF12" s="94">
        <v>1</v>
      </c>
      <c r="AG12" s="96">
        <f>IFERROR(AF12/AD12,"-")</f>
        <v>0.083333333333333</v>
      </c>
      <c r="AH12" s="97">
        <v>100000</v>
      </c>
      <c r="AI12" s="98">
        <f>IFERROR(AH12/AD12,"-")</f>
        <v>8333.3333333333</v>
      </c>
      <c r="AJ12" s="99"/>
      <c r="AK12" s="99"/>
      <c r="AL12" s="99">
        <v>1</v>
      </c>
      <c r="AM12" s="100">
        <v>13</v>
      </c>
      <c r="AN12" s="101">
        <f>IF(P12=0,"",IF(AM12=0,"",(AM12/P12)))</f>
        <v>0.30232558139535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4</v>
      </c>
      <c r="AW12" s="107">
        <f>IF(P12=0,"",IF(AV12=0,"",(AV12/P12)))</f>
        <v>0.093023255813953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5</v>
      </c>
      <c r="BF12" s="113">
        <f>IF(P12=0,"",IF(BE12=0,"",(BE12/P12)))</f>
        <v>0.11627906976744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7</v>
      </c>
      <c r="BO12" s="120">
        <f>IF(P12=0,"",IF(BN12=0,"",(BN12/P12)))</f>
        <v>0.16279069767442</v>
      </c>
      <c r="BP12" s="121">
        <v>3</v>
      </c>
      <c r="BQ12" s="122">
        <f>IFERROR(BP12/BN12,"-")</f>
        <v>0.42857142857143</v>
      </c>
      <c r="BR12" s="123">
        <v>797000</v>
      </c>
      <c r="BS12" s="124">
        <f>IFERROR(BR12/BN12,"-")</f>
        <v>113857.14285714</v>
      </c>
      <c r="BT12" s="125"/>
      <c r="BU12" s="125"/>
      <c r="BV12" s="125">
        <v>3</v>
      </c>
      <c r="BW12" s="126">
        <v>2</v>
      </c>
      <c r="BX12" s="127">
        <f>IF(P12=0,"",IF(BW12=0,"",(BW12/P12)))</f>
        <v>0.046511627906977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4</v>
      </c>
      <c r="CP12" s="141">
        <v>897000</v>
      </c>
      <c r="CQ12" s="141">
        <v>477000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132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412</v>
      </c>
      <c r="L13" s="81">
        <v>322</v>
      </c>
      <c r="M13" s="81">
        <v>238</v>
      </c>
      <c r="N13" s="91">
        <v>135</v>
      </c>
      <c r="O13" s="92">
        <v>5</v>
      </c>
      <c r="P13" s="93">
        <f>N13+O13</f>
        <v>140</v>
      </c>
      <c r="Q13" s="82">
        <f>IFERROR(P13/M13,"-")</f>
        <v>0.58823529411765</v>
      </c>
      <c r="R13" s="81">
        <v>6</v>
      </c>
      <c r="S13" s="81">
        <v>26</v>
      </c>
      <c r="T13" s="82">
        <f>IFERROR(S13/(O13+P13),"-")</f>
        <v>0.17931034482759</v>
      </c>
      <c r="U13" s="182"/>
      <c r="V13" s="84">
        <v>5</v>
      </c>
      <c r="W13" s="82">
        <f>IF(P13=0,"-",V13/P13)</f>
        <v>0.035714285714286</v>
      </c>
      <c r="X13" s="186">
        <v>27000</v>
      </c>
      <c r="Y13" s="187">
        <f>IFERROR(X13/P13,"-")</f>
        <v>192.85714285714</v>
      </c>
      <c r="Z13" s="187">
        <f>IFERROR(X13/V13,"-")</f>
        <v>5400</v>
      </c>
      <c r="AA13" s="188"/>
      <c r="AB13" s="85"/>
      <c r="AC13" s="79"/>
      <c r="AD13" s="94">
        <v>14</v>
      </c>
      <c r="AE13" s="95">
        <f>IF(P13=0,"",IF(AD13=0,"",(AD13/P13)))</f>
        <v>0.1</v>
      </c>
      <c r="AF13" s="94">
        <v>1</v>
      </c>
      <c r="AG13" s="96">
        <f>IFERROR(AF13/AD13,"-")</f>
        <v>0.071428571428571</v>
      </c>
      <c r="AH13" s="97">
        <v>5000</v>
      </c>
      <c r="AI13" s="98">
        <f>IFERROR(AH13/AD13,"-")</f>
        <v>357.14285714286</v>
      </c>
      <c r="AJ13" s="99">
        <v>1</v>
      </c>
      <c r="AK13" s="99"/>
      <c r="AL13" s="99"/>
      <c r="AM13" s="100">
        <v>22</v>
      </c>
      <c r="AN13" s="101">
        <f>IF(P13=0,"",IF(AM13=0,"",(AM13/P13)))</f>
        <v>0.15714285714286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19</v>
      </c>
      <c r="AW13" s="107">
        <f>IF(P13=0,"",IF(AV13=0,"",(AV13/P13)))</f>
        <v>0.13571428571429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34</v>
      </c>
      <c r="BF13" s="113">
        <f>IF(P13=0,"",IF(BE13=0,"",(BE13/P13)))</f>
        <v>0.24285714285714</v>
      </c>
      <c r="BG13" s="112">
        <v>1</v>
      </c>
      <c r="BH13" s="114">
        <f>IFERROR(BG13/BE13,"-")</f>
        <v>0.029411764705882</v>
      </c>
      <c r="BI13" s="115">
        <v>3000</v>
      </c>
      <c r="BJ13" s="116">
        <f>IFERROR(BI13/BE13,"-")</f>
        <v>88.235294117647</v>
      </c>
      <c r="BK13" s="117">
        <v>1</v>
      </c>
      <c r="BL13" s="117"/>
      <c r="BM13" s="117"/>
      <c r="BN13" s="119">
        <v>34</v>
      </c>
      <c r="BO13" s="120">
        <f>IF(P13=0,"",IF(BN13=0,"",(BN13/P13)))</f>
        <v>0.24285714285714</v>
      </c>
      <c r="BP13" s="121">
        <v>2</v>
      </c>
      <c r="BQ13" s="122">
        <f>IFERROR(BP13/BN13,"-")</f>
        <v>0.058823529411765</v>
      </c>
      <c r="BR13" s="123">
        <v>16000</v>
      </c>
      <c r="BS13" s="124">
        <f>IFERROR(BR13/BN13,"-")</f>
        <v>470.58823529412</v>
      </c>
      <c r="BT13" s="125">
        <v>1</v>
      </c>
      <c r="BU13" s="125"/>
      <c r="BV13" s="125">
        <v>1</v>
      </c>
      <c r="BW13" s="126">
        <v>16</v>
      </c>
      <c r="BX13" s="127">
        <f>IF(P13=0,"",IF(BW13=0,"",(BW13/P13)))</f>
        <v>0.11428571428571</v>
      </c>
      <c r="BY13" s="128">
        <v>1</v>
      </c>
      <c r="BZ13" s="129">
        <f>IFERROR(BY13/BW13,"-")</f>
        <v>0.0625</v>
      </c>
      <c r="CA13" s="130">
        <v>3000</v>
      </c>
      <c r="CB13" s="131">
        <f>IFERROR(CA13/BW13,"-")</f>
        <v>187.5</v>
      </c>
      <c r="CC13" s="132">
        <v>1</v>
      </c>
      <c r="CD13" s="132"/>
      <c r="CE13" s="132"/>
      <c r="CF13" s="133">
        <v>1</v>
      </c>
      <c r="CG13" s="134">
        <f>IF(P13=0,"",IF(CF13=0,"",(CF13/P13)))</f>
        <v>0.0071428571428571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5</v>
      </c>
      <c r="CP13" s="141">
        <v>27000</v>
      </c>
      <c r="CQ13" s="141">
        <v>11000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0.38666666666667</v>
      </c>
      <c r="B14" s="203" t="s">
        <v>133</v>
      </c>
      <c r="C14" s="203" t="s">
        <v>122</v>
      </c>
      <c r="D14" s="203" t="s">
        <v>110</v>
      </c>
      <c r="E14" s="203"/>
      <c r="F14" s="203" t="s">
        <v>71</v>
      </c>
      <c r="G14" s="203" t="s">
        <v>134</v>
      </c>
      <c r="H14" s="90" t="s">
        <v>119</v>
      </c>
      <c r="I14" s="90" t="s">
        <v>81</v>
      </c>
      <c r="J14" s="188">
        <v>75000</v>
      </c>
      <c r="K14" s="81">
        <v>7</v>
      </c>
      <c r="L14" s="81">
        <v>0</v>
      </c>
      <c r="M14" s="81">
        <v>49</v>
      </c>
      <c r="N14" s="91">
        <v>4</v>
      </c>
      <c r="O14" s="92">
        <v>0</v>
      </c>
      <c r="P14" s="93">
        <f>N14+O14</f>
        <v>4</v>
      </c>
      <c r="Q14" s="82">
        <f>IFERROR(P14/M14,"-")</f>
        <v>0.081632653061224</v>
      </c>
      <c r="R14" s="81">
        <v>1</v>
      </c>
      <c r="S14" s="81">
        <v>0</v>
      </c>
      <c r="T14" s="82">
        <f>IFERROR(S14/(O14+P14),"-")</f>
        <v>0</v>
      </c>
      <c r="U14" s="182">
        <f>IFERROR(J14/SUM(P14:P15),"-")</f>
        <v>806.45161290323</v>
      </c>
      <c r="V14" s="84">
        <v>1</v>
      </c>
      <c r="W14" s="82">
        <f>IF(P14=0,"-",V14/P14)</f>
        <v>0.25</v>
      </c>
      <c r="X14" s="186">
        <v>1000</v>
      </c>
      <c r="Y14" s="187">
        <f>IFERROR(X14/P14,"-")</f>
        <v>250</v>
      </c>
      <c r="Z14" s="187">
        <f>IFERROR(X14/V14,"-")</f>
        <v>1000</v>
      </c>
      <c r="AA14" s="188">
        <f>SUM(X14:X15)-SUM(J14:J15)</f>
        <v>-46000</v>
      </c>
      <c r="AB14" s="85">
        <f>SUM(X14:X15)/SUM(J14:J15)</f>
        <v>0.38666666666667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0.5</v>
      </c>
      <c r="BG14" s="112">
        <v>1</v>
      </c>
      <c r="BH14" s="114">
        <f>IFERROR(BG14/BE14,"-")</f>
        <v>0.5</v>
      </c>
      <c r="BI14" s="115">
        <v>1000</v>
      </c>
      <c r="BJ14" s="116">
        <f>IFERROR(BI14/BE14,"-")</f>
        <v>500</v>
      </c>
      <c r="BK14" s="117">
        <v>1</v>
      </c>
      <c r="BL14" s="117"/>
      <c r="BM14" s="117"/>
      <c r="BN14" s="119">
        <v>2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1000</v>
      </c>
      <c r="CQ14" s="141">
        <v>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135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363</v>
      </c>
      <c r="L15" s="81">
        <v>264</v>
      </c>
      <c r="M15" s="81">
        <v>149</v>
      </c>
      <c r="N15" s="91">
        <v>85</v>
      </c>
      <c r="O15" s="92">
        <v>4</v>
      </c>
      <c r="P15" s="93">
        <f>N15+O15</f>
        <v>89</v>
      </c>
      <c r="Q15" s="82">
        <f>IFERROR(P15/M15,"-")</f>
        <v>0.59731543624161</v>
      </c>
      <c r="R15" s="81">
        <v>4</v>
      </c>
      <c r="S15" s="81">
        <v>16</v>
      </c>
      <c r="T15" s="82">
        <f>IFERROR(S15/(O15+P15),"-")</f>
        <v>0.17204301075269</v>
      </c>
      <c r="U15" s="182"/>
      <c r="V15" s="84">
        <v>3</v>
      </c>
      <c r="W15" s="82">
        <f>IF(P15=0,"-",V15/P15)</f>
        <v>0.033707865168539</v>
      </c>
      <c r="X15" s="186">
        <v>28000</v>
      </c>
      <c r="Y15" s="187">
        <f>IFERROR(X15/P15,"-")</f>
        <v>314.60674157303</v>
      </c>
      <c r="Z15" s="187">
        <f>IFERROR(X15/V15,"-")</f>
        <v>9333.3333333333</v>
      </c>
      <c r="AA15" s="188"/>
      <c r="AB15" s="85"/>
      <c r="AC15" s="79"/>
      <c r="AD15" s="94">
        <v>14</v>
      </c>
      <c r="AE15" s="95">
        <f>IF(P15=0,"",IF(AD15=0,"",(AD15/P15)))</f>
        <v>0.15730337078652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14</v>
      </c>
      <c r="AN15" s="101">
        <f>IF(P15=0,"",IF(AM15=0,"",(AM15/P15)))</f>
        <v>0.15730337078652</v>
      </c>
      <c r="AO15" s="100">
        <v>1</v>
      </c>
      <c r="AP15" s="102">
        <f>IFERROR(AP15/AM15,"-")</f>
        <v>0</v>
      </c>
      <c r="AQ15" s="103">
        <v>8000</v>
      </c>
      <c r="AR15" s="104">
        <f>IFERROR(AQ15/AM15,"-")</f>
        <v>571.42857142857</v>
      </c>
      <c r="AS15" s="105"/>
      <c r="AT15" s="105">
        <v>1</v>
      </c>
      <c r="AU15" s="105"/>
      <c r="AV15" s="106">
        <v>10</v>
      </c>
      <c r="AW15" s="107">
        <f>IF(P15=0,"",IF(AV15=0,"",(AV15/P15)))</f>
        <v>0.1123595505618</v>
      </c>
      <c r="AX15" s="106">
        <v>1</v>
      </c>
      <c r="AY15" s="108">
        <f>IFERROR(AX15/AV15,"-")</f>
        <v>0.1</v>
      </c>
      <c r="AZ15" s="109">
        <v>10000</v>
      </c>
      <c r="BA15" s="110">
        <f>IFERROR(AZ15/AV15,"-")</f>
        <v>1000</v>
      </c>
      <c r="BB15" s="111">
        <v>1</v>
      </c>
      <c r="BC15" s="111"/>
      <c r="BD15" s="111"/>
      <c r="BE15" s="112">
        <v>16</v>
      </c>
      <c r="BF15" s="113">
        <f>IF(P15=0,"",IF(BE15=0,"",(BE15/P15)))</f>
        <v>0.17977528089888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22</v>
      </c>
      <c r="BO15" s="120">
        <f>IF(P15=0,"",IF(BN15=0,"",(BN15/P15)))</f>
        <v>0.24719101123596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11</v>
      </c>
      <c r="BX15" s="127">
        <f>IF(P15=0,"",IF(BW15=0,"",(BW15/P15)))</f>
        <v>0.12359550561798</v>
      </c>
      <c r="BY15" s="128">
        <v>1</v>
      </c>
      <c r="BZ15" s="129">
        <f>IFERROR(BY15/BW15,"-")</f>
        <v>0.090909090909091</v>
      </c>
      <c r="CA15" s="130">
        <v>10000</v>
      </c>
      <c r="CB15" s="131">
        <f>IFERROR(CA15/BW15,"-")</f>
        <v>909.09090909091</v>
      </c>
      <c r="CC15" s="132"/>
      <c r="CD15" s="132">
        <v>1</v>
      </c>
      <c r="CE15" s="132"/>
      <c r="CF15" s="133">
        <v>2</v>
      </c>
      <c r="CG15" s="134">
        <f>IF(P15=0,"",IF(CF15=0,"",(CF15/P15)))</f>
        <v>0.02247191011236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3</v>
      </c>
      <c r="CP15" s="141">
        <v>28000</v>
      </c>
      <c r="CQ15" s="141">
        <v>10000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36.326666666667</v>
      </c>
      <c r="B16" s="203" t="s">
        <v>136</v>
      </c>
      <c r="C16" s="203" t="s">
        <v>137</v>
      </c>
      <c r="D16" s="203" t="s">
        <v>110</v>
      </c>
      <c r="E16" s="203" t="s">
        <v>138</v>
      </c>
      <c r="F16" s="203" t="s">
        <v>71</v>
      </c>
      <c r="G16" s="203" t="s">
        <v>139</v>
      </c>
      <c r="H16" s="90" t="s">
        <v>113</v>
      </c>
      <c r="I16" s="90" t="s">
        <v>140</v>
      </c>
      <c r="J16" s="188">
        <v>75000</v>
      </c>
      <c r="K16" s="81">
        <v>50</v>
      </c>
      <c r="L16" s="81">
        <v>0</v>
      </c>
      <c r="M16" s="81">
        <v>210</v>
      </c>
      <c r="N16" s="91">
        <v>21</v>
      </c>
      <c r="O16" s="92">
        <v>0</v>
      </c>
      <c r="P16" s="93">
        <f>N16+O16</f>
        <v>21</v>
      </c>
      <c r="Q16" s="82">
        <f>IFERROR(P16/M16,"-")</f>
        <v>0.1</v>
      </c>
      <c r="R16" s="81">
        <v>1</v>
      </c>
      <c r="S16" s="81">
        <v>7</v>
      </c>
      <c r="T16" s="82">
        <f>IFERROR(S16/(O16+P16),"-")</f>
        <v>0.33333333333333</v>
      </c>
      <c r="U16" s="182">
        <f>IFERROR(J16/SUM(P16:P17),"-")</f>
        <v>412.08791208791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2649500</v>
      </c>
      <c r="AB16" s="85">
        <f>SUM(X16:X17)/SUM(J16:J17)</f>
        <v>36.326666666667</v>
      </c>
      <c r="AC16" s="79"/>
      <c r="AD16" s="94">
        <v>2</v>
      </c>
      <c r="AE16" s="95">
        <f>IF(P16=0,"",IF(AD16=0,"",(AD16/P16)))</f>
        <v>0.095238095238095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3</v>
      </c>
      <c r="AN16" s="101">
        <f>IF(P16=0,"",IF(AM16=0,"",(AM16/P16)))</f>
        <v>0.14285714285714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5</v>
      </c>
      <c r="BF16" s="113">
        <f>IF(P16=0,"",IF(BE16=0,"",(BE16/P16)))</f>
        <v>0.23809523809524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8</v>
      </c>
      <c r="BO16" s="120">
        <f>IF(P16=0,"",IF(BN16=0,"",(BN16/P16)))</f>
        <v>0.38095238095238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0.14285714285714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141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578</v>
      </c>
      <c r="L17" s="81">
        <v>420</v>
      </c>
      <c r="M17" s="81">
        <v>287</v>
      </c>
      <c r="N17" s="91">
        <v>154</v>
      </c>
      <c r="O17" s="92">
        <v>7</v>
      </c>
      <c r="P17" s="93">
        <f>N17+O17</f>
        <v>161</v>
      </c>
      <c r="Q17" s="82">
        <f>IFERROR(P17/M17,"-")</f>
        <v>0.5609756097561</v>
      </c>
      <c r="R17" s="81">
        <v>16</v>
      </c>
      <c r="S17" s="81">
        <v>24</v>
      </c>
      <c r="T17" s="82">
        <f>IFERROR(S17/(O17+P17),"-")</f>
        <v>0.14285714285714</v>
      </c>
      <c r="U17" s="182"/>
      <c r="V17" s="84">
        <v>12</v>
      </c>
      <c r="W17" s="82">
        <f>IF(P17=0,"-",V17/P17)</f>
        <v>0.074534161490683</v>
      </c>
      <c r="X17" s="186">
        <v>2724500</v>
      </c>
      <c r="Y17" s="187">
        <f>IFERROR(X17/P17,"-")</f>
        <v>16922.360248447</v>
      </c>
      <c r="Z17" s="187">
        <f>IFERROR(X17/V17,"-")</f>
        <v>227041.66666667</v>
      </c>
      <c r="AA17" s="188"/>
      <c r="AB17" s="85"/>
      <c r="AC17" s="79"/>
      <c r="AD17" s="94">
        <v>18</v>
      </c>
      <c r="AE17" s="95">
        <f>IF(P17=0,"",IF(AD17=0,"",(AD17/P17)))</f>
        <v>0.11180124223602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32</v>
      </c>
      <c r="AN17" s="101">
        <f>IF(P17=0,"",IF(AM17=0,"",(AM17/P17)))</f>
        <v>0.19875776397516</v>
      </c>
      <c r="AO17" s="100">
        <v>2</v>
      </c>
      <c r="AP17" s="102">
        <f>IFERROR(AP17/AM17,"-")</f>
        <v>0</v>
      </c>
      <c r="AQ17" s="103">
        <v>8000</v>
      </c>
      <c r="AR17" s="104">
        <f>IFERROR(AQ17/AM17,"-")</f>
        <v>250</v>
      </c>
      <c r="AS17" s="105">
        <v>1</v>
      </c>
      <c r="AT17" s="105">
        <v>1</v>
      </c>
      <c r="AU17" s="105"/>
      <c r="AV17" s="106">
        <v>16</v>
      </c>
      <c r="AW17" s="107">
        <f>IF(P17=0,"",IF(AV17=0,"",(AV17/P17)))</f>
        <v>0.099378881987578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35</v>
      </c>
      <c r="BF17" s="113">
        <f>IF(P17=0,"",IF(BE17=0,"",(BE17/P17)))</f>
        <v>0.21739130434783</v>
      </c>
      <c r="BG17" s="112">
        <v>2</v>
      </c>
      <c r="BH17" s="114">
        <f>IFERROR(BG17/BE17,"-")</f>
        <v>0.057142857142857</v>
      </c>
      <c r="BI17" s="115">
        <v>912000</v>
      </c>
      <c r="BJ17" s="116">
        <f>IFERROR(BI17/BE17,"-")</f>
        <v>26057.142857143</v>
      </c>
      <c r="BK17" s="117"/>
      <c r="BL17" s="117"/>
      <c r="BM17" s="117">
        <v>2</v>
      </c>
      <c r="BN17" s="119">
        <v>33</v>
      </c>
      <c r="BO17" s="120">
        <f>IF(P17=0,"",IF(BN17=0,"",(BN17/P17)))</f>
        <v>0.20496894409938</v>
      </c>
      <c r="BP17" s="121">
        <v>3</v>
      </c>
      <c r="BQ17" s="122">
        <f>IFERROR(BP17/BN17,"-")</f>
        <v>0.090909090909091</v>
      </c>
      <c r="BR17" s="123">
        <v>532000</v>
      </c>
      <c r="BS17" s="124">
        <f>IFERROR(BR17/BN17,"-")</f>
        <v>16121.212121212</v>
      </c>
      <c r="BT17" s="125"/>
      <c r="BU17" s="125">
        <v>1</v>
      </c>
      <c r="BV17" s="125">
        <v>2</v>
      </c>
      <c r="BW17" s="126">
        <v>22</v>
      </c>
      <c r="BX17" s="127">
        <f>IF(P17=0,"",IF(BW17=0,"",(BW17/P17)))</f>
        <v>0.13664596273292</v>
      </c>
      <c r="BY17" s="128">
        <v>5</v>
      </c>
      <c r="BZ17" s="129">
        <f>IFERROR(BY17/BW17,"-")</f>
        <v>0.22727272727273</v>
      </c>
      <c r="CA17" s="130">
        <v>1272500</v>
      </c>
      <c r="CB17" s="131">
        <f>IFERROR(CA17/BW17,"-")</f>
        <v>57840.909090909</v>
      </c>
      <c r="CC17" s="132">
        <v>1</v>
      </c>
      <c r="CD17" s="132"/>
      <c r="CE17" s="132">
        <v>4</v>
      </c>
      <c r="CF17" s="133">
        <v>5</v>
      </c>
      <c r="CG17" s="134">
        <f>IF(P17=0,"",IF(CF17=0,"",(CF17/P17)))</f>
        <v>0.031055900621118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12</v>
      </c>
      <c r="CP17" s="141">
        <v>2724500</v>
      </c>
      <c r="CQ17" s="141">
        <v>1050500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10.418181818182</v>
      </c>
      <c r="B18" s="203" t="s">
        <v>142</v>
      </c>
      <c r="C18" s="203" t="s">
        <v>109</v>
      </c>
      <c r="D18" s="203" t="s">
        <v>128</v>
      </c>
      <c r="E18" s="203" t="s">
        <v>143</v>
      </c>
      <c r="F18" s="203" t="s">
        <v>71</v>
      </c>
      <c r="G18" s="203" t="s">
        <v>144</v>
      </c>
      <c r="H18" s="90" t="s">
        <v>113</v>
      </c>
      <c r="I18" s="90" t="s">
        <v>145</v>
      </c>
      <c r="J18" s="188">
        <v>110000</v>
      </c>
      <c r="K18" s="81">
        <v>82</v>
      </c>
      <c r="L18" s="81">
        <v>0</v>
      </c>
      <c r="M18" s="81">
        <v>329</v>
      </c>
      <c r="N18" s="91">
        <v>40</v>
      </c>
      <c r="O18" s="92">
        <v>2</v>
      </c>
      <c r="P18" s="93">
        <f>N18+O18</f>
        <v>42</v>
      </c>
      <c r="Q18" s="82">
        <f>IFERROR(P18/M18,"-")</f>
        <v>0.12765957446809</v>
      </c>
      <c r="R18" s="81">
        <v>1</v>
      </c>
      <c r="S18" s="81">
        <v>16</v>
      </c>
      <c r="T18" s="82">
        <f>IFERROR(S18/(O18+P18),"-")</f>
        <v>0.36363636363636</v>
      </c>
      <c r="U18" s="182">
        <f>IFERROR(J18/SUM(P18:P19),"-")</f>
        <v>723.68421052632</v>
      </c>
      <c r="V18" s="84">
        <v>3</v>
      </c>
      <c r="W18" s="82">
        <f>IF(P18=0,"-",V18/P18)</f>
        <v>0.071428571428571</v>
      </c>
      <c r="X18" s="186">
        <v>29000</v>
      </c>
      <c r="Y18" s="187">
        <f>IFERROR(X18/P18,"-")</f>
        <v>690.47619047619</v>
      </c>
      <c r="Z18" s="187">
        <f>IFERROR(X18/V18,"-")</f>
        <v>9666.6666666667</v>
      </c>
      <c r="AA18" s="188">
        <f>SUM(X18:X19)-SUM(J18:J19)</f>
        <v>1036000</v>
      </c>
      <c r="AB18" s="85">
        <f>SUM(X18:X19)/SUM(J18:J19)</f>
        <v>10.418181818182</v>
      </c>
      <c r="AC18" s="79"/>
      <c r="AD18" s="94">
        <v>8</v>
      </c>
      <c r="AE18" s="95">
        <f>IF(P18=0,"",IF(AD18=0,"",(AD18/P18)))</f>
        <v>0.19047619047619</v>
      </c>
      <c r="AF18" s="94">
        <v>1</v>
      </c>
      <c r="AG18" s="96">
        <f>IFERROR(AF18/AD18,"-")</f>
        <v>0.125</v>
      </c>
      <c r="AH18" s="97">
        <v>18000</v>
      </c>
      <c r="AI18" s="98">
        <f>IFERROR(AH18/AD18,"-")</f>
        <v>2250</v>
      </c>
      <c r="AJ18" s="99"/>
      <c r="AK18" s="99"/>
      <c r="AL18" s="99">
        <v>1</v>
      </c>
      <c r="AM18" s="100">
        <v>14</v>
      </c>
      <c r="AN18" s="101">
        <f>IF(P18=0,"",IF(AM18=0,"",(AM18/P18)))</f>
        <v>0.33333333333333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10</v>
      </c>
      <c r="AW18" s="107">
        <f>IF(P18=0,"",IF(AV18=0,"",(AV18/P18)))</f>
        <v>0.23809523809524</v>
      </c>
      <c r="AX18" s="106">
        <v>1</v>
      </c>
      <c r="AY18" s="108">
        <f>IFERROR(AX18/AV18,"-")</f>
        <v>0.1</v>
      </c>
      <c r="AZ18" s="109">
        <v>5000</v>
      </c>
      <c r="BA18" s="110">
        <f>IFERROR(AZ18/AV18,"-")</f>
        <v>500</v>
      </c>
      <c r="BB18" s="111">
        <v>1</v>
      </c>
      <c r="BC18" s="111"/>
      <c r="BD18" s="111"/>
      <c r="BE18" s="112">
        <v>5</v>
      </c>
      <c r="BF18" s="113">
        <f>IF(P18=0,"",IF(BE18=0,"",(BE18/P18)))</f>
        <v>0.11904761904762</v>
      </c>
      <c r="BG18" s="112">
        <v>1</v>
      </c>
      <c r="BH18" s="114">
        <f>IFERROR(BG18/BE18,"-")</f>
        <v>0.2</v>
      </c>
      <c r="BI18" s="115">
        <v>6000</v>
      </c>
      <c r="BJ18" s="116">
        <f>IFERROR(BI18/BE18,"-")</f>
        <v>1200</v>
      </c>
      <c r="BK18" s="117"/>
      <c r="BL18" s="117">
        <v>1</v>
      </c>
      <c r="BM18" s="117"/>
      <c r="BN18" s="119">
        <v>1</v>
      </c>
      <c r="BO18" s="120">
        <f>IF(P18=0,"",IF(BN18=0,"",(BN18/P18)))</f>
        <v>0.023809523809524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0.095238095238095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29000</v>
      </c>
      <c r="CQ18" s="141">
        <v>18000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146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368</v>
      </c>
      <c r="L19" s="81">
        <v>277</v>
      </c>
      <c r="M19" s="81">
        <v>205</v>
      </c>
      <c r="N19" s="91">
        <v>108</v>
      </c>
      <c r="O19" s="92">
        <v>2</v>
      </c>
      <c r="P19" s="93">
        <f>N19+O19</f>
        <v>110</v>
      </c>
      <c r="Q19" s="82">
        <f>IFERROR(P19/M19,"-")</f>
        <v>0.53658536585366</v>
      </c>
      <c r="R19" s="81">
        <v>9</v>
      </c>
      <c r="S19" s="81">
        <v>28</v>
      </c>
      <c r="T19" s="82">
        <f>IFERROR(S19/(O19+P19),"-")</f>
        <v>0.25</v>
      </c>
      <c r="U19" s="182"/>
      <c r="V19" s="84">
        <v>4</v>
      </c>
      <c r="W19" s="82">
        <f>IF(P19=0,"-",V19/P19)</f>
        <v>0.036363636363636</v>
      </c>
      <c r="X19" s="186">
        <v>1117000</v>
      </c>
      <c r="Y19" s="187">
        <f>IFERROR(X19/P19,"-")</f>
        <v>10154.545454545</v>
      </c>
      <c r="Z19" s="187">
        <f>IFERROR(X19/V19,"-")</f>
        <v>279250</v>
      </c>
      <c r="AA19" s="188"/>
      <c r="AB19" s="85"/>
      <c r="AC19" s="79"/>
      <c r="AD19" s="94">
        <v>18</v>
      </c>
      <c r="AE19" s="95">
        <f>IF(P19=0,"",IF(AD19=0,"",(AD19/P19)))</f>
        <v>0.16363636363636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25</v>
      </c>
      <c r="AN19" s="101">
        <f>IF(P19=0,"",IF(AM19=0,"",(AM19/P19)))</f>
        <v>0.22727272727273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18</v>
      </c>
      <c r="AW19" s="107">
        <f>IF(P19=0,"",IF(AV19=0,"",(AV19/P19)))</f>
        <v>0.16363636363636</v>
      </c>
      <c r="AX19" s="106">
        <v>1</v>
      </c>
      <c r="AY19" s="108">
        <f>IFERROR(AX19/AV19,"-")</f>
        <v>0.055555555555556</v>
      </c>
      <c r="AZ19" s="109">
        <v>171000</v>
      </c>
      <c r="BA19" s="110">
        <f>IFERROR(AZ19/AV19,"-")</f>
        <v>9500</v>
      </c>
      <c r="BB19" s="111"/>
      <c r="BC19" s="111"/>
      <c r="BD19" s="111">
        <v>1</v>
      </c>
      <c r="BE19" s="112">
        <v>23</v>
      </c>
      <c r="BF19" s="113">
        <f>IF(P19=0,"",IF(BE19=0,"",(BE19/P19)))</f>
        <v>0.20909090909091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17</v>
      </c>
      <c r="BO19" s="120">
        <f>IF(P19=0,"",IF(BN19=0,"",(BN19/P19)))</f>
        <v>0.15454545454545</v>
      </c>
      <c r="BP19" s="121">
        <v>1</v>
      </c>
      <c r="BQ19" s="122">
        <f>IFERROR(BP19/BN19,"-")</f>
        <v>0.058823529411765</v>
      </c>
      <c r="BR19" s="123">
        <v>3000</v>
      </c>
      <c r="BS19" s="124">
        <f>IFERROR(BR19/BN19,"-")</f>
        <v>176.47058823529</v>
      </c>
      <c r="BT19" s="125">
        <v>1</v>
      </c>
      <c r="BU19" s="125"/>
      <c r="BV19" s="125"/>
      <c r="BW19" s="126">
        <v>7</v>
      </c>
      <c r="BX19" s="127">
        <f>IF(P19=0,"",IF(BW19=0,"",(BW19/P19)))</f>
        <v>0.063636363636364</v>
      </c>
      <c r="BY19" s="128">
        <v>2</v>
      </c>
      <c r="BZ19" s="129">
        <f>IFERROR(BY19/BW19,"-")</f>
        <v>0.28571428571429</v>
      </c>
      <c r="CA19" s="130">
        <v>943000</v>
      </c>
      <c r="CB19" s="131">
        <f>IFERROR(CA19/BW19,"-")</f>
        <v>134714.28571429</v>
      </c>
      <c r="CC19" s="132"/>
      <c r="CD19" s="132"/>
      <c r="CE19" s="132">
        <v>2</v>
      </c>
      <c r="CF19" s="133">
        <v>2</v>
      </c>
      <c r="CG19" s="134">
        <f>IF(P19=0,"",IF(CF19=0,"",(CF19/P19)))</f>
        <v>0.018181818181818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4</v>
      </c>
      <c r="CP19" s="141">
        <v>1117000</v>
      </c>
      <c r="CQ19" s="141">
        <v>731000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8.0266666666667</v>
      </c>
      <c r="B20" s="203" t="s">
        <v>147</v>
      </c>
      <c r="C20" s="203" t="s">
        <v>137</v>
      </c>
      <c r="D20" s="203" t="s">
        <v>110</v>
      </c>
      <c r="E20" s="203" t="s">
        <v>148</v>
      </c>
      <c r="F20" s="203" t="s">
        <v>71</v>
      </c>
      <c r="G20" s="203" t="s">
        <v>149</v>
      </c>
      <c r="H20" s="90" t="s">
        <v>113</v>
      </c>
      <c r="I20" s="90" t="s">
        <v>145</v>
      </c>
      <c r="J20" s="188">
        <v>75000</v>
      </c>
      <c r="K20" s="81">
        <v>12</v>
      </c>
      <c r="L20" s="81">
        <v>0</v>
      </c>
      <c r="M20" s="81">
        <v>81</v>
      </c>
      <c r="N20" s="91">
        <v>7</v>
      </c>
      <c r="O20" s="92">
        <v>0</v>
      </c>
      <c r="P20" s="93">
        <f>N20+O20</f>
        <v>7</v>
      </c>
      <c r="Q20" s="82">
        <f>IFERROR(P20/M20,"-")</f>
        <v>0.08641975308642</v>
      </c>
      <c r="R20" s="81">
        <v>0</v>
      </c>
      <c r="S20" s="81">
        <v>1</v>
      </c>
      <c r="T20" s="82">
        <f>IFERROR(S20/(O20+P20),"-")</f>
        <v>0.14285714285714</v>
      </c>
      <c r="U20" s="182">
        <f>IFERROR(J20/SUM(P20:P21),"-")</f>
        <v>707.54716981132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527000</v>
      </c>
      <c r="AB20" s="85">
        <f>SUM(X20:X21)/SUM(J20:J21)</f>
        <v>8.0266666666667</v>
      </c>
      <c r="AC20" s="79"/>
      <c r="AD20" s="94">
        <v>1</v>
      </c>
      <c r="AE20" s="95">
        <f>IF(P20=0,"",IF(AD20=0,"",(AD20/P20)))</f>
        <v>0.14285714285714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0.14285714285714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3</v>
      </c>
      <c r="BF20" s="113">
        <f>IF(P20=0,"",IF(BE20=0,"",(BE20/P20)))</f>
        <v>0.42857142857143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2</v>
      </c>
      <c r="BX20" s="127">
        <f>IF(P20=0,"",IF(BW20=0,"",(BW20/P20)))</f>
        <v>0.28571428571429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150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322</v>
      </c>
      <c r="L21" s="81">
        <v>241</v>
      </c>
      <c r="M21" s="81">
        <v>200</v>
      </c>
      <c r="N21" s="91">
        <v>98</v>
      </c>
      <c r="O21" s="92">
        <v>1</v>
      </c>
      <c r="P21" s="93">
        <f>N21+O21</f>
        <v>99</v>
      </c>
      <c r="Q21" s="82">
        <f>IFERROR(P21/M21,"-")</f>
        <v>0.495</v>
      </c>
      <c r="R21" s="81">
        <v>14</v>
      </c>
      <c r="S21" s="81">
        <v>13</v>
      </c>
      <c r="T21" s="82">
        <f>IFERROR(S21/(O21+P21),"-")</f>
        <v>0.13</v>
      </c>
      <c r="U21" s="182"/>
      <c r="V21" s="84">
        <v>7</v>
      </c>
      <c r="W21" s="82">
        <f>IF(P21=0,"-",V21/P21)</f>
        <v>0.070707070707071</v>
      </c>
      <c r="X21" s="186">
        <v>602000</v>
      </c>
      <c r="Y21" s="187">
        <f>IFERROR(X21/P21,"-")</f>
        <v>6080.8080808081</v>
      </c>
      <c r="Z21" s="187">
        <f>IFERROR(X21/V21,"-")</f>
        <v>86000</v>
      </c>
      <c r="AA21" s="188"/>
      <c r="AB21" s="85"/>
      <c r="AC21" s="79"/>
      <c r="AD21" s="94">
        <v>15</v>
      </c>
      <c r="AE21" s="95">
        <f>IF(P21=0,"",IF(AD21=0,"",(AD21/P21)))</f>
        <v>0.15151515151515</v>
      </c>
      <c r="AF21" s="94">
        <v>1</v>
      </c>
      <c r="AG21" s="96">
        <f>IFERROR(AF21/AD21,"-")</f>
        <v>0.066666666666667</v>
      </c>
      <c r="AH21" s="97">
        <v>86000</v>
      </c>
      <c r="AI21" s="98">
        <f>IFERROR(AH21/AD21,"-")</f>
        <v>5733.3333333333</v>
      </c>
      <c r="AJ21" s="99"/>
      <c r="AK21" s="99"/>
      <c r="AL21" s="99">
        <v>1</v>
      </c>
      <c r="AM21" s="100">
        <v>9</v>
      </c>
      <c r="AN21" s="101">
        <f>IF(P21=0,"",IF(AM21=0,"",(AM21/P21)))</f>
        <v>0.090909090909091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13</v>
      </c>
      <c r="AW21" s="107">
        <f>IF(P21=0,"",IF(AV21=0,"",(AV21/P21)))</f>
        <v>0.13131313131313</v>
      </c>
      <c r="AX21" s="106">
        <v>1</v>
      </c>
      <c r="AY21" s="108">
        <f>IFERROR(AX21/AV21,"-")</f>
        <v>0.076923076923077</v>
      </c>
      <c r="AZ21" s="109">
        <v>12000</v>
      </c>
      <c r="BA21" s="110">
        <f>IFERROR(AZ21/AV21,"-")</f>
        <v>923.07692307692</v>
      </c>
      <c r="BB21" s="111"/>
      <c r="BC21" s="111"/>
      <c r="BD21" s="111">
        <v>1</v>
      </c>
      <c r="BE21" s="112">
        <v>19</v>
      </c>
      <c r="BF21" s="113">
        <f>IF(P21=0,"",IF(BE21=0,"",(BE21/P21)))</f>
        <v>0.19191919191919</v>
      </c>
      <c r="BG21" s="112">
        <v>1</v>
      </c>
      <c r="BH21" s="114">
        <f>IFERROR(BG21/BE21,"-")</f>
        <v>0.052631578947368</v>
      </c>
      <c r="BI21" s="115">
        <v>1000</v>
      </c>
      <c r="BJ21" s="116">
        <f>IFERROR(BI21/BE21,"-")</f>
        <v>52.631578947368</v>
      </c>
      <c r="BK21" s="117">
        <v>1</v>
      </c>
      <c r="BL21" s="117"/>
      <c r="BM21" s="117"/>
      <c r="BN21" s="119">
        <v>25</v>
      </c>
      <c r="BO21" s="120">
        <f>IF(P21=0,"",IF(BN21=0,"",(BN21/P21)))</f>
        <v>0.25252525252525</v>
      </c>
      <c r="BP21" s="121">
        <v>2</v>
      </c>
      <c r="BQ21" s="122">
        <f>IFERROR(BP21/BN21,"-")</f>
        <v>0.08</v>
      </c>
      <c r="BR21" s="123">
        <v>264500</v>
      </c>
      <c r="BS21" s="124">
        <f>IFERROR(BR21/BN21,"-")</f>
        <v>10580</v>
      </c>
      <c r="BT21" s="125">
        <v>1</v>
      </c>
      <c r="BU21" s="125"/>
      <c r="BV21" s="125">
        <v>1</v>
      </c>
      <c r="BW21" s="126">
        <v>8</v>
      </c>
      <c r="BX21" s="127">
        <f>IF(P21=0,"",IF(BW21=0,"",(BW21/P21)))</f>
        <v>0.080808080808081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10</v>
      </c>
      <c r="CG21" s="134">
        <f>IF(P21=0,"",IF(CF21=0,"",(CF21/P21)))</f>
        <v>0.1010101010101</v>
      </c>
      <c r="CH21" s="135">
        <v>2</v>
      </c>
      <c r="CI21" s="136">
        <f>IFERROR(CH21/CF21,"-")</f>
        <v>0.2</v>
      </c>
      <c r="CJ21" s="137">
        <v>238500</v>
      </c>
      <c r="CK21" s="138">
        <f>IFERROR(CJ21/CF21,"-")</f>
        <v>23850</v>
      </c>
      <c r="CL21" s="139"/>
      <c r="CM21" s="139"/>
      <c r="CN21" s="139">
        <v>2</v>
      </c>
      <c r="CO21" s="140">
        <v>7</v>
      </c>
      <c r="CP21" s="141">
        <v>602000</v>
      </c>
      <c r="CQ21" s="141">
        <v>264000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11.386666666667</v>
      </c>
      <c r="B22" s="203" t="s">
        <v>151</v>
      </c>
      <c r="C22" s="203" t="s">
        <v>137</v>
      </c>
      <c r="D22" s="203" t="s">
        <v>110</v>
      </c>
      <c r="E22" s="203"/>
      <c r="F22" s="203" t="s">
        <v>71</v>
      </c>
      <c r="G22" s="203" t="s">
        <v>152</v>
      </c>
      <c r="H22" s="90" t="s">
        <v>113</v>
      </c>
      <c r="I22" s="90" t="s">
        <v>153</v>
      </c>
      <c r="J22" s="188">
        <v>75000</v>
      </c>
      <c r="K22" s="81">
        <v>30</v>
      </c>
      <c r="L22" s="81">
        <v>0</v>
      </c>
      <c r="M22" s="81">
        <v>151</v>
      </c>
      <c r="N22" s="91">
        <v>10</v>
      </c>
      <c r="O22" s="92">
        <v>0</v>
      </c>
      <c r="P22" s="93">
        <f>N22+O22</f>
        <v>10</v>
      </c>
      <c r="Q22" s="82">
        <f>IFERROR(P22/M22,"-")</f>
        <v>0.066225165562914</v>
      </c>
      <c r="R22" s="81">
        <v>0</v>
      </c>
      <c r="S22" s="81">
        <v>4</v>
      </c>
      <c r="T22" s="82">
        <f>IFERROR(S22/(O22+P22),"-")</f>
        <v>0.4</v>
      </c>
      <c r="U22" s="182">
        <f>IFERROR(J22/SUM(P22:P23),"-")</f>
        <v>669.64285714286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779000</v>
      </c>
      <c r="AB22" s="85">
        <f>SUM(X22:X23)/SUM(J22:J23)</f>
        <v>11.386666666667</v>
      </c>
      <c r="AC22" s="79"/>
      <c r="AD22" s="94">
        <v>1</v>
      </c>
      <c r="AE22" s="95">
        <f>IF(P22=0,"",IF(AD22=0,"",(AD22/P22)))</f>
        <v>0.1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2</v>
      </c>
      <c r="AW22" s="107">
        <f>IF(P22=0,"",IF(AV22=0,"",(AV22/P22)))</f>
        <v>0.2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3</v>
      </c>
      <c r="BF22" s="113">
        <f>IF(P22=0,"",IF(BE22=0,"",(BE22/P22)))</f>
        <v>0.3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3</v>
      </c>
      <c r="BO22" s="120">
        <f>IF(P22=0,"",IF(BN22=0,"",(BN22/P22)))</f>
        <v>0.3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1</v>
      </c>
      <c r="CG22" s="134">
        <f>IF(P22=0,"",IF(CF22=0,"",(CF22/P22)))</f>
        <v>0.1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154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380</v>
      </c>
      <c r="L23" s="81">
        <v>267</v>
      </c>
      <c r="M23" s="81">
        <v>184</v>
      </c>
      <c r="N23" s="91">
        <v>102</v>
      </c>
      <c r="O23" s="92">
        <v>0</v>
      </c>
      <c r="P23" s="93">
        <f>N23+O23</f>
        <v>102</v>
      </c>
      <c r="Q23" s="82">
        <f>IFERROR(P23/M23,"-")</f>
        <v>0.55434782608696</v>
      </c>
      <c r="R23" s="81">
        <v>7</v>
      </c>
      <c r="S23" s="81">
        <v>10</v>
      </c>
      <c r="T23" s="82">
        <f>IFERROR(S23/(O23+P23),"-")</f>
        <v>0.098039215686275</v>
      </c>
      <c r="U23" s="182"/>
      <c r="V23" s="84">
        <v>7</v>
      </c>
      <c r="W23" s="82">
        <f>IF(P23=0,"-",V23/P23)</f>
        <v>0.068627450980392</v>
      </c>
      <c r="X23" s="186">
        <v>854000</v>
      </c>
      <c r="Y23" s="187">
        <f>IFERROR(X23/P23,"-")</f>
        <v>8372.5490196078</v>
      </c>
      <c r="Z23" s="187">
        <f>IFERROR(X23/V23,"-")</f>
        <v>122000</v>
      </c>
      <c r="AA23" s="188"/>
      <c r="AB23" s="85"/>
      <c r="AC23" s="79"/>
      <c r="AD23" s="94">
        <v>7</v>
      </c>
      <c r="AE23" s="95">
        <f>IF(P23=0,"",IF(AD23=0,"",(AD23/P23)))</f>
        <v>0.068627450980392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7</v>
      </c>
      <c r="AN23" s="101">
        <f>IF(P23=0,"",IF(AM23=0,"",(AM23/P23)))</f>
        <v>0.068627450980392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16</v>
      </c>
      <c r="AW23" s="107">
        <f>IF(P23=0,"",IF(AV23=0,"",(AV23/P23)))</f>
        <v>0.15686274509804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24</v>
      </c>
      <c r="BF23" s="113">
        <f>IF(P23=0,"",IF(BE23=0,"",(BE23/P23)))</f>
        <v>0.23529411764706</v>
      </c>
      <c r="BG23" s="112">
        <v>1</v>
      </c>
      <c r="BH23" s="114">
        <f>IFERROR(BG23/BE23,"-")</f>
        <v>0.041666666666667</v>
      </c>
      <c r="BI23" s="115">
        <v>1500</v>
      </c>
      <c r="BJ23" s="116">
        <f>IFERROR(BI23/BE23,"-")</f>
        <v>62.5</v>
      </c>
      <c r="BK23" s="117">
        <v>1</v>
      </c>
      <c r="BL23" s="117"/>
      <c r="BM23" s="117"/>
      <c r="BN23" s="119">
        <v>24</v>
      </c>
      <c r="BO23" s="120">
        <f>IF(P23=0,"",IF(BN23=0,"",(BN23/P23)))</f>
        <v>0.23529411764706</v>
      </c>
      <c r="BP23" s="121">
        <v>3</v>
      </c>
      <c r="BQ23" s="122">
        <f>IFERROR(BP23/BN23,"-")</f>
        <v>0.125</v>
      </c>
      <c r="BR23" s="123">
        <v>376500</v>
      </c>
      <c r="BS23" s="124">
        <f>IFERROR(BR23/BN23,"-")</f>
        <v>15687.5</v>
      </c>
      <c r="BT23" s="125">
        <v>1</v>
      </c>
      <c r="BU23" s="125"/>
      <c r="BV23" s="125">
        <v>2</v>
      </c>
      <c r="BW23" s="126">
        <v>17</v>
      </c>
      <c r="BX23" s="127">
        <f>IF(P23=0,"",IF(BW23=0,"",(BW23/P23)))</f>
        <v>0.16666666666667</v>
      </c>
      <c r="BY23" s="128">
        <v>3</v>
      </c>
      <c r="BZ23" s="129">
        <f>IFERROR(BY23/BW23,"-")</f>
        <v>0.17647058823529</v>
      </c>
      <c r="CA23" s="130">
        <v>476000</v>
      </c>
      <c r="CB23" s="131">
        <f>IFERROR(CA23/BW23,"-")</f>
        <v>28000</v>
      </c>
      <c r="CC23" s="132"/>
      <c r="CD23" s="132"/>
      <c r="CE23" s="132">
        <v>3</v>
      </c>
      <c r="CF23" s="133">
        <v>7</v>
      </c>
      <c r="CG23" s="134">
        <f>IF(P23=0,"",IF(CF23=0,"",(CF23/P23)))</f>
        <v>0.068627450980392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7</v>
      </c>
      <c r="CP23" s="141">
        <v>854000</v>
      </c>
      <c r="CQ23" s="141">
        <v>445000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6.7786666666667</v>
      </c>
      <c r="B24" s="203" t="s">
        <v>155</v>
      </c>
      <c r="C24" s="203" t="s">
        <v>109</v>
      </c>
      <c r="D24" s="203" t="s">
        <v>128</v>
      </c>
      <c r="E24" s="203" t="s">
        <v>143</v>
      </c>
      <c r="F24" s="203" t="s">
        <v>71</v>
      </c>
      <c r="G24" s="203" t="s">
        <v>156</v>
      </c>
      <c r="H24" s="90" t="s">
        <v>113</v>
      </c>
      <c r="I24" s="90" t="s">
        <v>157</v>
      </c>
      <c r="J24" s="188">
        <v>120000</v>
      </c>
      <c r="K24" s="81">
        <v>168</v>
      </c>
      <c r="L24" s="81">
        <v>0</v>
      </c>
      <c r="M24" s="81">
        <v>662</v>
      </c>
      <c r="N24" s="91">
        <v>87</v>
      </c>
      <c r="O24" s="92">
        <v>1</v>
      </c>
      <c r="P24" s="93">
        <f>N24+O24</f>
        <v>88</v>
      </c>
      <c r="Q24" s="82">
        <f>IFERROR(P24/M24,"-")</f>
        <v>0.13293051359517</v>
      </c>
      <c r="R24" s="81">
        <v>1</v>
      </c>
      <c r="S24" s="81">
        <v>32</v>
      </c>
      <c r="T24" s="82">
        <f>IFERROR(S24/(O24+P24),"-")</f>
        <v>0.35955056179775</v>
      </c>
      <c r="U24" s="182">
        <f>IFERROR(J24/SUM(P24:P25),"-")</f>
        <v>493.82716049383</v>
      </c>
      <c r="V24" s="84">
        <v>2</v>
      </c>
      <c r="W24" s="82">
        <f>IF(P24=0,"-",V24/P24)</f>
        <v>0.022727272727273</v>
      </c>
      <c r="X24" s="186">
        <v>6000</v>
      </c>
      <c r="Y24" s="187">
        <f>IFERROR(X24/P24,"-")</f>
        <v>68.181818181818</v>
      </c>
      <c r="Z24" s="187">
        <f>IFERROR(X24/V24,"-")</f>
        <v>3000</v>
      </c>
      <c r="AA24" s="188">
        <f>SUM(X24:X25)-SUM(J24:J25)</f>
        <v>693440</v>
      </c>
      <c r="AB24" s="85">
        <f>SUM(X24:X25)/SUM(J24:J25)</f>
        <v>6.7786666666667</v>
      </c>
      <c r="AC24" s="79"/>
      <c r="AD24" s="94">
        <v>22</v>
      </c>
      <c r="AE24" s="95">
        <f>IF(P24=0,"",IF(AD24=0,"",(AD24/P24)))</f>
        <v>0.25</v>
      </c>
      <c r="AF24" s="94">
        <v>1</v>
      </c>
      <c r="AG24" s="96">
        <f>IFERROR(AF24/AD24,"-")</f>
        <v>0.045454545454545</v>
      </c>
      <c r="AH24" s="97">
        <v>3000</v>
      </c>
      <c r="AI24" s="98">
        <f>IFERROR(AH24/AD24,"-")</f>
        <v>136.36363636364</v>
      </c>
      <c r="AJ24" s="99">
        <v>1</v>
      </c>
      <c r="AK24" s="99"/>
      <c r="AL24" s="99"/>
      <c r="AM24" s="100">
        <v>33</v>
      </c>
      <c r="AN24" s="101">
        <f>IF(P24=0,"",IF(AM24=0,"",(AM24/P24)))</f>
        <v>0.375</v>
      </c>
      <c r="AO24" s="100">
        <v>1</v>
      </c>
      <c r="AP24" s="102">
        <f>IFERROR(AP24/AM24,"-")</f>
        <v>0</v>
      </c>
      <c r="AQ24" s="103">
        <v>3000</v>
      </c>
      <c r="AR24" s="104">
        <f>IFERROR(AQ24/AM24,"-")</f>
        <v>90.909090909091</v>
      </c>
      <c r="AS24" s="105">
        <v>1</v>
      </c>
      <c r="AT24" s="105"/>
      <c r="AU24" s="105"/>
      <c r="AV24" s="106">
        <v>10</v>
      </c>
      <c r="AW24" s="107">
        <f>IF(P24=0,"",IF(AV24=0,"",(AV24/P24)))</f>
        <v>0.11363636363636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11</v>
      </c>
      <c r="BF24" s="113">
        <f>IF(P24=0,"",IF(BE24=0,"",(BE24/P24)))</f>
        <v>0.125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7</v>
      </c>
      <c r="BO24" s="120">
        <f>IF(P24=0,"",IF(BN24=0,"",(BN24/P24)))</f>
        <v>0.079545454545455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4</v>
      </c>
      <c r="BX24" s="127">
        <f>IF(P24=0,"",IF(BW24=0,"",(BW24/P24)))</f>
        <v>0.045454545454545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0.011363636363636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2</v>
      </c>
      <c r="CP24" s="141">
        <v>6000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158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596</v>
      </c>
      <c r="L25" s="81">
        <v>404</v>
      </c>
      <c r="M25" s="81">
        <v>313</v>
      </c>
      <c r="N25" s="91">
        <v>153</v>
      </c>
      <c r="O25" s="92">
        <v>2</v>
      </c>
      <c r="P25" s="93">
        <f>N25+O25</f>
        <v>155</v>
      </c>
      <c r="Q25" s="82">
        <f>IFERROR(P25/M25,"-")</f>
        <v>0.49520766773163</v>
      </c>
      <c r="R25" s="81">
        <v>22</v>
      </c>
      <c r="S25" s="81">
        <v>32</v>
      </c>
      <c r="T25" s="82">
        <f>IFERROR(S25/(O25+P25),"-")</f>
        <v>0.20382165605096</v>
      </c>
      <c r="U25" s="182"/>
      <c r="V25" s="84">
        <v>9</v>
      </c>
      <c r="W25" s="82">
        <f>IF(P25=0,"-",V25/P25)</f>
        <v>0.058064516129032</v>
      </c>
      <c r="X25" s="186">
        <v>807440</v>
      </c>
      <c r="Y25" s="187">
        <f>IFERROR(X25/P25,"-")</f>
        <v>5209.2903225806</v>
      </c>
      <c r="Z25" s="187">
        <f>IFERROR(X25/V25,"-")</f>
        <v>89715.555555556</v>
      </c>
      <c r="AA25" s="188"/>
      <c r="AB25" s="85"/>
      <c r="AC25" s="79"/>
      <c r="AD25" s="94">
        <v>26</v>
      </c>
      <c r="AE25" s="95">
        <f>IF(P25=0,"",IF(AD25=0,"",(AD25/P25)))</f>
        <v>0.16774193548387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30</v>
      </c>
      <c r="AN25" s="101">
        <f>IF(P25=0,"",IF(AM25=0,"",(AM25/P25)))</f>
        <v>0.19354838709677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21</v>
      </c>
      <c r="AW25" s="107">
        <f>IF(P25=0,"",IF(AV25=0,"",(AV25/P25)))</f>
        <v>0.13548387096774</v>
      </c>
      <c r="AX25" s="106">
        <v>1</v>
      </c>
      <c r="AY25" s="108">
        <f>IFERROR(AX25/AV25,"-")</f>
        <v>0.047619047619048</v>
      </c>
      <c r="AZ25" s="109">
        <v>71000</v>
      </c>
      <c r="BA25" s="110">
        <f>IFERROR(AZ25/AV25,"-")</f>
        <v>3380.9523809524</v>
      </c>
      <c r="BB25" s="111"/>
      <c r="BC25" s="111"/>
      <c r="BD25" s="111">
        <v>1</v>
      </c>
      <c r="BE25" s="112">
        <v>38</v>
      </c>
      <c r="BF25" s="113">
        <f>IF(P25=0,"",IF(BE25=0,"",(BE25/P25)))</f>
        <v>0.24516129032258</v>
      </c>
      <c r="BG25" s="112">
        <v>2</v>
      </c>
      <c r="BH25" s="114">
        <f>IFERROR(BG25/BE25,"-")</f>
        <v>0.052631578947368</v>
      </c>
      <c r="BI25" s="115">
        <v>28000</v>
      </c>
      <c r="BJ25" s="116">
        <f>IFERROR(BI25/BE25,"-")</f>
        <v>736.84210526316</v>
      </c>
      <c r="BK25" s="117"/>
      <c r="BL25" s="117"/>
      <c r="BM25" s="117">
        <v>2</v>
      </c>
      <c r="BN25" s="119">
        <v>26</v>
      </c>
      <c r="BO25" s="120">
        <f>IF(P25=0,"",IF(BN25=0,"",(BN25/P25)))</f>
        <v>0.16774193548387</v>
      </c>
      <c r="BP25" s="121">
        <v>1</v>
      </c>
      <c r="BQ25" s="122">
        <f>IFERROR(BP25/BN25,"-")</f>
        <v>0.038461538461538</v>
      </c>
      <c r="BR25" s="123">
        <v>24000</v>
      </c>
      <c r="BS25" s="124">
        <f>IFERROR(BR25/BN25,"-")</f>
        <v>923.07692307692</v>
      </c>
      <c r="BT25" s="125"/>
      <c r="BU25" s="125"/>
      <c r="BV25" s="125">
        <v>1</v>
      </c>
      <c r="BW25" s="126">
        <v>12</v>
      </c>
      <c r="BX25" s="127">
        <f>IF(P25=0,"",IF(BW25=0,"",(BW25/P25)))</f>
        <v>0.07741935483871</v>
      </c>
      <c r="BY25" s="128">
        <v>4</v>
      </c>
      <c r="BZ25" s="129">
        <f>IFERROR(BY25/BW25,"-")</f>
        <v>0.33333333333333</v>
      </c>
      <c r="CA25" s="130">
        <v>671000</v>
      </c>
      <c r="CB25" s="131">
        <f>IFERROR(CA25/BW25,"-")</f>
        <v>55916.666666667</v>
      </c>
      <c r="CC25" s="132"/>
      <c r="CD25" s="132">
        <v>1</v>
      </c>
      <c r="CE25" s="132">
        <v>3</v>
      </c>
      <c r="CF25" s="133">
        <v>2</v>
      </c>
      <c r="CG25" s="134">
        <f>IF(P25=0,"",IF(CF25=0,"",(CF25/P25)))</f>
        <v>0.012903225806452</v>
      </c>
      <c r="CH25" s="135">
        <v>1</v>
      </c>
      <c r="CI25" s="136">
        <f>IFERROR(CH25/CF25,"-")</f>
        <v>0.5</v>
      </c>
      <c r="CJ25" s="137">
        <v>13440</v>
      </c>
      <c r="CK25" s="138">
        <f>IFERROR(CJ25/CF25,"-")</f>
        <v>6720</v>
      </c>
      <c r="CL25" s="139"/>
      <c r="CM25" s="139"/>
      <c r="CN25" s="139">
        <v>1</v>
      </c>
      <c r="CO25" s="140">
        <v>9</v>
      </c>
      <c r="CP25" s="141">
        <v>807440</v>
      </c>
      <c r="CQ25" s="141">
        <v>265000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11.28125</v>
      </c>
      <c r="B26" s="203" t="s">
        <v>159</v>
      </c>
      <c r="C26" s="203" t="s">
        <v>160</v>
      </c>
      <c r="D26" s="203" t="s">
        <v>128</v>
      </c>
      <c r="E26" s="203"/>
      <c r="F26" s="203" t="s">
        <v>71</v>
      </c>
      <c r="G26" s="203" t="s">
        <v>161</v>
      </c>
      <c r="H26" s="90" t="s">
        <v>162</v>
      </c>
      <c r="I26" s="90" t="s">
        <v>163</v>
      </c>
      <c r="J26" s="188">
        <v>80000</v>
      </c>
      <c r="K26" s="81">
        <v>142</v>
      </c>
      <c r="L26" s="81">
        <v>0</v>
      </c>
      <c r="M26" s="81">
        <v>634</v>
      </c>
      <c r="N26" s="91">
        <v>74</v>
      </c>
      <c r="O26" s="92">
        <v>2</v>
      </c>
      <c r="P26" s="93">
        <f>N26+O26</f>
        <v>76</v>
      </c>
      <c r="Q26" s="82">
        <f>IFERROR(P26/M26,"-")</f>
        <v>0.1198738170347</v>
      </c>
      <c r="R26" s="81">
        <v>6</v>
      </c>
      <c r="S26" s="81">
        <v>25</v>
      </c>
      <c r="T26" s="82">
        <f>IFERROR(S26/(O26+P26),"-")</f>
        <v>0.32051282051282</v>
      </c>
      <c r="U26" s="182">
        <f>IFERROR(J26/SUM(P26:P27),"-")</f>
        <v>333.33333333333</v>
      </c>
      <c r="V26" s="84">
        <v>5</v>
      </c>
      <c r="W26" s="82">
        <f>IF(P26=0,"-",V26/P26)</f>
        <v>0.065789473684211</v>
      </c>
      <c r="X26" s="186">
        <v>23000</v>
      </c>
      <c r="Y26" s="187">
        <f>IFERROR(X26/P26,"-")</f>
        <v>302.63157894737</v>
      </c>
      <c r="Z26" s="187">
        <f>IFERROR(X26/V26,"-")</f>
        <v>4600</v>
      </c>
      <c r="AA26" s="188">
        <f>SUM(X26:X27)-SUM(J26:J27)</f>
        <v>822500</v>
      </c>
      <c r="AB26" s="85">
        <f>SUM(X26:X27)/SUM(J26:J27)</f>
        <v>11.28125</v>
      </c>
      <c r="AC26" s="79"/>
      <c r="AD26" s="94">
        <v>17</v>
      </c>
      <c r="AE26" s="95">
        <f>IF(P26=0,"",IF(AD26=0,"",(AD26/P26)))</f>
        <v>0.22368421052632</v>
      </c>
      <c r="AF26" s="94">
        <v>1</v>
      </c>
      <c r="AG26" s="96">
        <f>IFERROR(AF26/AD26,"-")</f>
        <v>0.058823529411765</v>
      </c>
      <c r="AH26" s="97">
        <v>5000</v>
      </c>
      <c r="AI26" s="98">
        <f>IFERROR(AH26/AD26,"-")</f>
        <v>294.11764705882</v>
      </c>
      <c r="AJ26" s="99">
        <v>1</v>
      </c>
      <c r="AK26" s="99"/>
      <c r="AL26" s="99"/>
      <c r="AM26" s="100">
        <v>17</v>
      </c>
      <c r="AN26" s="101">
        <f>IF(P26=0,"",IF(AM26=0,"",(AM26/P26)))</f>
        <v>0.22368421052632</v>
      </c>
      <c r="AO26" s="100">
        <v>1</v>
      </c>
      <c r="AP26" s="102">
        <f>IFERROR(AP26/AM26,"-")</f>
        <v>0</v>
      </c>
      <c r="AQ26" s="103">
        <v>3000</v>
      </c>
      <c r="AR26" s="104">
        <f>IFERROR(AQ26/AM26,"-")</f>
        <v>176.47058823529</v>
      </c>
      <c r="AS26" s="105">
        <v>1</v>
      </c>
      <c r="AT26" s="105"/>
      <c r="AU26" s="105"/>
      <c r="AV26" s="106">
        <v>11</v>
      </c>
      <c r="AW26" s="107">
        <f>IF(P26=0,"",IF(AV26=0,"",(AV26/P26)))</f>
        <v>0.14473684210526</v>
      </c>
      <c r="AX26" s="106">
        <v>1</v>
      </c>
      <c r="AY26" s="108">
        <f>IFERROR(AX26/AV26,"-")</f>
        <v>0.090909090909091</v>
      </c>
      <c r="AZ26" s="109">
        <v>9000</v>
      </c>
      <c r="BA26" s="110">
        <f>IFERROR(AZ26/AV26,"-")</f>
        <v>818.18181818182</v>
      </c>
      <c r="BB26" s="111"/>
      <c r="BC26" s="111"/>
      <c r="BD26" s="111">
        <v>1</v>
      </c>
      <c r="BE26" s="112">
        <v>19</v>
      </c>
      <c r="BF26" s="113">
        <f>IF(P26=0,"",IF(BE26=0,"",(BE26/P26)))</f>
        <v>0.25</v>
      </c>
      <c r="BG26" s="112">
        <v>2</v>
      </c>
      <c r="BH26" s="114">
        <f>IFERROR(BG26/BE26,"-")</f>
        <v>0.10526315789474</v>
      </c>
      <c r="BI26" s="115">
        <v>6000</v>
      </c>
      <c r="BJ26" s="116">
        <f>IFERROR(BI26/BE26,"-")</f>
        <v>315.78947368421</v>
      </c>
      <c r="BK26" s="117">
        <v>2</v>
      </c>
      <c r="BL26" s="117"/>
      <c r="BM26" s="117"/>
      <c r="BN26" s="119">
        <v>10</v>
      </c>
      <c r="BO26" s="120">
        <f>IF(P26=0,"",IF(BN26=0,"",(BN26/P26)))</f>
        <v>0.13157894736842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0.013157894736842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0.013157894736842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5</v>
      </c>
      <c r="CP26" s="141">
        <v>23000</v>
      </c>
      <c r="CQ26" s="141">
        <v>9000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164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743</v>
      </c>
      <c r="L27" s="81">
        <v>511</v>
      </c>
      <c r="M27" s="81">
        <v>312</v>
      </c>
      <c r="N27" s="91">
        <v>161</v>
      </c>
      <c r="O27" s="92">
        <v>3</v>
      </c>
      <c r="P27" s="93">
        <f>N27+O27</f>
        <v>164</v>
      </c>
      <c r="Q27" s="82">
        <f>IFERROR(P27/M27,"-")</f>
        <v>0.52564102564103</v>
      </c>
      <c r="R27" s="81">
        <v>17</v>
      </c>
      <c r="S27" s="81">
        <v>26</v>
      </c>
      <c r="T27" s="82">
        <f>IFERROR(S27/(O27+P27),"-")</f>
        <v>0.15568862275449</v>
      </c>
      <c r="U27" s="182"/>
      <c r="V27" s="84">
        <v>15</v>
      </c>
      <c r="W27" s="82">
        <f>IF(P27=0,"-",V27/P27)</f>
        <v>0.091463414634146</v>
      </c>
      <c r="X27" s="186">
        <v>879500</v>
      </c>
      <c r="Y27" s="187">
        <f>IFERROR(X27/P27,"-")</f>
        <v>5362.8048780488</v>
      </c>
      <c r="Z27" s="187">
        <f>IFERROR(X27/V27,"-")</f>
        <v>58633.333333333</v>
      </c>
      <c r="AA27" s="188"/>
      <c r="AB27" s="85"/>
      <c r="AC27" s="79"/>
      <c r="AD27" s="94">
        <v>25</v>
      </c>
      <c r="AE27" s="95">
        <f>IF(P27=0,"",IF(AD27=0,"",(AD27/P27)))</f>
        <v>0.15243902439024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>
        <v>29</v>
      </c>
      <c r="AN27" s="101">
        <f>IF(P27=0,"",IF(AM27=0,"",(AM27/P27)))</f>
        <v>0.17682926829268</v>
      </c>
      <c r="AO27" s="100">
        <v>1</v>
      </c>
      <c r="AP27" s="102">
        <f>IFERROR(AP27/AM27,"-")</f>
        <v>0</v>
      </c>
      <c r="AQ27" s="103">
        <v>20000</v>
      </c>
      <c r="AR27" s="104">
        <f>IFERROR(AQ27/AM27,"-")</f>
        <v>689.65517241379</v>
      </c>
      <c r="AS27" s="105"/>
      <c r="AT27" s="105">
        <v>1</v>
      </c>
      <c r="AU27" s="105"/>
      <c r="AV27" s="106">
        <v>26</v>
      </c>
      <c r="AW27" s="107">
        <f>IF(P27=0,"",IF(AV27=0,"",(AV27/P27)))</f>
        <v>0.15853658536585</v>
      </c>
      <c r="AX27" s="106">
        <v>2</v>
      </c>
      <c r="AY27" s="108">
        <f>IFERROR(AX27/AV27,"-")</f>
        <v>0.076923076923077</v>
      </c>
      <c r="AZ27" s="109">
        <v>7000</v>
      </c>
      <c r="BA27" s="110">
        <f>IFERROR(AZ27/AV27,"-")</f>
        <v>269.23076923077</v>
      </c>
      <c r="BB27" s="111">
        <v>2</v>
      </c>
      <c r="BC27" s="111"/>
      <c r="BD27" s="111"/>
      <c r="BE27" s="112">
        <v>37</v>
      </c>
      <c r="BF27" s="113">
        <f>IF(P27=0,"",IF(BE27=0,"",(BE27/P27)))</f>
        <v>0.22560975609756</v>
      </c>
      <c r="BG27" s="112">
        <v>3</v>
      </c>
      <c r="BH27" s="114">
        <f>IFERROR(BG27/BE27,"-")</f>
        <v>0.081081081081081</v>
      </c>
      <c r="BI27" s="115">
        <v>21000</v>
      </c>
      <c r="BJ27" s="116">
        <f>IFERROR(BI27/BE27,"-")</f>
        <v>567.56756756757</v>
      </c>
      <c r="BK27" s="117">
        <v>1</v>
      </c>
      <c r="BL27" s="117">
        <v>1</v>
      </c>
      <c r="BM27" s="117">
        <v>1</v>
      </c>
      <c r="BN27" s="119">
        <v>25</v>
      </c>
      <c r="BO27" s="120">
        <f>IF(P27=0,"",IF(BN27=0,"",(BN27/P27)))</f>
        <v>0.15243902439024</v>
      </c>
      <c r="BP27" s="121">
        <v>4</v>
      </c>
      <c r="BQ27" s="122">
        <f>IFERROR(BP27/BN27,"-")</f>
        <v>0.16</v>
      </c>
      <c r="BR27" s="123">
        <v>29500</v>
      </c>
      <c r="BS27" s="124">
        <f>IFERROR(BR27/BN27,"-")</f>
        <v>1180</v>
      </c>
      <c r="BT27" s="125"/>
      <c r="BU27" s="125">
        <v>3</v>
      </c>
      <c r="BV27" s="125">
        <v>1</v>
      </c>
      <c r="BW27" s="126">
        <v>19</v>
      </c>
      <c r="BX27" s="127">
        <f>IF(P27=0,"",IF(BW27=0,"",(BW27/P27)))</f>
        <v>0.11585365853659</v>
      </c>
      <c r="BY27" s="128">
        <v>5</v>
      </c>
      <c r="BZ27" s="129">
        <f>IFERROR(BY27/BW27,"-")</f>
        <v>0.26315789473684</v>
      </c>
      <c r="CA27" s="130">
        <v>802000</v>
      </c>
      <c r="CB27" s="131">
        <f>IFERROR(CA27/BW27,"-")</f>
        <v>42210.526315789</v>
      </c>
      <c r="CC27" s="132">
        <v>2</v>
      </c>
      <c r="CD27" s="132">
        <v>1</v>
      </c>
      <c r="CE27" s="132">
        <v>2</v>
      </c>
      <c r="CF27" s="133">
        <v>3</v>
      </c>
      <c r="CG27" s="134">
        <f>IF(P27=0,"",IF(CF27=0,"",(CF27/P27)))</f>
        <v>0.018292682926829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15</v>
      </c>
      <c r="CP27" s="141">
        <v>879500</v>
      </c>
      <c r="CQ27" s="141">
        <v>744500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8.30625</v>
      </c>
      <c r="B28" s="203" t="s">
        <v>165</v>
      </c>
      <c r="C28" s="203" t="s">
        <v>166</v>
      </c>
      <c r="D28" s="203" t="s">
        <v>128</v>
      </c>
      <c r="E28" s="203"/>
      <c r="F28" s="203" t="s">
        <v>71</v>
      </c>
      <c r="G28" s="203" t="s">
        <v>167</v>
      </c>
      <c r="H28" s="90" t="s">
        <v>113</v>
      </c>
      <c r="I28" s="90" t="s">
        <v>163</v>
      </c>
      <c r="J28" s="188">
        <v>80000</v>
      </c>
      <c r="K28" s="81">
        <v>23</v>
      </c>
      <c r="L28" s="81">
        <v>0</v>
      </c>
      <c r="M28" s="81">
        <v>170</v>
      </c>
      <c r="N28" s="91">
        <v>9</v>
      </c>
      <c r="O28" s="92">
        <v>0</v>
      </c>
      <c r="P28" s="93">
        <f>N28+O28</f>
        <v>9</v>
      </c>
      <c r="Q28" s="82">
        <f>IFERROR(P28/M28,"-")</f>
        <v>0.052941176470588</v>
      </c>
      <c r="R28" s="81">
        <v>2</v>
      </c>
      <c r="S28" s="81">
        <v>2</v>
      </c>
      <c r="T28" s="82">
        <f>IFERROR(S28/(O28+P28),"-")</f>
        <v>0.22222222222222</v>
      </c>
      <c r="U28" s="182">
        <f>IFERROR(J28/SUM(P28:P29),"-")</f>
        <v>824.74226804124</v>
      </c>
      <c r="V28" s="84">
        <v>1</v>
      </c>
      <c r="W28" s="82">
        <f>IF(P28=0,"-",V28/P28)</f>
        <v>0.11111111111111</v>
      </c>
      <c r="X28" s="186">
        <v>3000</v>
      </c>
      <c r="Y28" s="187">
        <f>IFERROR(X28/P28,"-")</f>
        <v>333.33333333333</v>
      </c>
      <c r="Z28" s="187">
        <f>IFERROR(X28/V28,"-")</f>
        <v>3000</v>
      </c>
      <c r="AA28" s="188">
        <f>SUM(X28:X29)-SUM(J28:J29)</f>
        <v>584500</v>
      </c>
      <c r="AB28" s="85">
        <f>SUM(X28:X29)/SUM(J28:J29)</f>
        <v>8.30625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0.22222222222222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4</v>
      </c>
      <c r="BO28" s="120">
        <f>IF(P28=0,"",IF(BN28=0,"",(BN28/P28)))</f>
        <v>0.44444444444444</v>
      </c>
      <c r="BP28" s="121">
        <v>1</v>
      </c>
      <c r="BQ28" s="122">
        <f>IFERROR(BP28/BN28,"-")</f>
        <v>0.25</v>
      </c>
      <c r="BR28" s="123">
        <v>3000</v>
      </c>
      <c r="BS28" s="124">
        <f>IFERROR(BR28/BN28,"-")</f>
        <v>750</v>
      </c>
      <c r="BT28" s="125">
        <v>1</v>
      </c>
      <c r="BU28" s="125"/>
      <c r="BV28" s="125"/>
      <c r="BW28" s="126">
        <v>2</v>
      </c>
      <c r="BX28" s="127">
        <f>IF(P28=0,"",IF(BW28=0,"",(BW28/P28)))</f>
        <v>0.22222222222222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0.11111111111111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168</v>
      </c>
      <c r="C29" s="203"/>
      <c r="D29" s="203"/>
      <c r="E29" s="203"/>
      <c r="F29" s="203" t="s">
        <v>64</v>
      </c>
      <c r="G29" s="203"/>
      <c r="H29" s="90"/>
      <c r="I29" s="90"/>
      <c r="J29" s="188"/>
      <c r="K29" s="81">
        <v>262</v>
      </c>
      <c r="L29" s="81">
        <v>217</v>
      </c>
      <c r="M29" s="81">
        <v>133</v>
      </c>
      <c r="N29" s="91">
        <v>86</v>
      </c>
      <c r="O29" s="92">
        <v>2</v>
      </c>
      <c r="P29" s="93">
        <f>N29+O29</f>
        <v>88</v>
      </c>
      <c r="Q29" s="82">
        <f>IFERROR(P29/M29,"-")</f>
        <v>0.66165413533835</v>
      </c>
      <c r="R29" s="81">
        <v>15</v>
      </c>
      <c r="S29" s="81">
        <v>14</v>
      </c>
      <c r="T29" s="82">
        <f>IFERROR(S29/(O29+P29),"-")</f>
        <v>0.15555555555556</v>
      </c>
      <c r="U29" s="182"/>
      <c r="V29" s="84">
        <v>8</v>
      </c>
      <c r="W29" s="82">
        <f>IF(P29=0,"-",V29/P29)</f>
        <v>0.090909090909091</v>
      </c>
      <c r="X29" s="186">
        <v>661500</v>
      </c>
      <c r="Y29" s="187">
        <f>IFERROR(X29/P29,"-")</f>
        <v>7517.0454545455</v>
      </c>
      <c r="Z29" s="187">
        <f>IFERROR(X29/V29,"-")</f>
        <v>82687.5</v>
      </c>
      <c r="AA29" s="188"/>
      <c r="AB29" s="85"/>
      <c r="AC29" s="79"/>
      <c r="AD29" s="94">
        <v>13</v>
      </c>
      <c r="AE29" s="95">
        <f>IF(P29=0,"",IF(AD29=0,"",(AD29/P29)))</f>
        <v>0.14772727272727</v>
      </c>
      <c r="AF29" s="94"/>
      <c r="AG29" s="96">
        <f>IFERROR(AF29/AD29,"-")</f>
        <v>0</v>
      </c>
      <c r="AH29" s="97"/>
      <c r="AI29" s="98">
        <f>IFERROR(AH29/AD29,"-")</f>
        <v>0</v>
      </c>
      <c r="AJ29" s="99"/>
      <c r="AK29" s="99"/>
      <c r="AL29" s="99"/>
      <c r="AM29" s="100">
        <v>14</v>
      </c>
      <c r="AN29" s="101">
        <f>IF(P29=0,"",IF(AM29=0,"",(AM29/P29)))</f>
        <v>0.15909090909091</v>
      </c>
      <c r="AO29" s="100">
        <v>1</v>
      </c>
      <c r="AP29" s="102">
        <f>IFERROR(AP29/AM29,"-")</f>
        <v>0</v>
      </c>
      <c r="AQ29" s="103">
        <v>6000</v>
      </c>
      <c r="AR29" s="104">
        <f>IFERROR(AQ29/AM29,"-")</f>
        <v>428.57142857143</v>
      </c>
      <c r="AS29" s="105"/>
      <c r="AT29" s="105">
        <v>1</v>
      </c>
      <c r="AU29" s="105"/>
      <c r="AV29" s="106">
        <v>10</v>
      </c>
      <c r="AW29" s="107">
        <f>IF(P29=0,"",IF(AV29=0,"",(AV29/P29)))</f>
        <v>0.11363636363636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15</v>
      </c>
      <c r="BF29" s="113">
        <f>IF(P29=0,"",IF(BE29=0,"",(BE29/P29)))</f>
        <v>0.17045454545455</v>
      </c>
      <c r="BG29" s="112">
        <v>2</v>
      </c>
      <c r="BH29" s="114">
        <f>IFERROR(BG29/BE29,"-")</f>
        <v>0.13333333333333</v>
      </c>
      <c r="BI29" s="115">
        <v>17000</v>
      </c>
      <c r="BJ29" s="116">
        <f>IFERROR(BI29/BE29,"-")</f>
        <v>1133.3333333333</v>
      </c>
      <c r="BK29" s="117">
        <v>1</v>
      </c>
      <c r="BL29" s="117"/>
      <c r="BM29" s="117">
        <v>1</v>
      </c>
      <c r="BN29" s="119">
        <v>23</v>
      </c>
      <c r="BO29" s="120">
        <f>IF(P29=0,"",IF(BN29=0,"",(BN29/P29)))</f>
        <v>0.26136363636364</v>
      </c>
      <c r="BP29" s="121">
        <v>3</v>
      </c>
      <c r="BQ29" s="122">
        <f>IFERROR(BP29/BN29,"-")</f>
        <v>0.1304347826087</v>
      </c>
      <c r="BR29" s="123">
        <v>25500</v>
      </c>
      <c r="BS29" s="124">
        <f>IFERROR(BR29/BN29,"-")</f>
        <v>1108.6956521739</v>
      </c>
      <c r="BT29" s="125"/>
      <c r="BU29" s="125">
        <v>2</v>
      </c>
      <c r="BV29" s="125">
        <v>1</v>
      </c>
      <c r="BW29" s="126">
        <v>11</v>
      </c>
      <c r="BX29" s="127">
        <f>IF(P29=0,"",IF(BW29=0,"",(BW29/P29)))</f>
        <v>0.125</v>
      </c>
      <c r="BY29" s="128">
        <v>2</v>
      </c>
      <c r="BZ29" s="129">
        <f>IFERROR(BY29/BW29,"-")</f>
        <v>0.18181818181818</v>
      </c>
      <c r="CA29" s="130">
        <v>613000</v>
      </c>
      <c r="CB29" s="131">
        <f>IFERROR(CA29/BW29,"-")</f>
        <v>55727.272727273</v>
      </c>
      <c r="CC29" s="132"/>
      <c r="CD29" s="132"/>
      <c r="CE29" s="132">
        <v>2</v>
      </c>
      <c r="CF29" s="133">
        <v>2</v>
      </c>
      <c r="CG29" s="134">
        <f>IF(P29=0,"",IF(CF29=0,"",(CF29/P29)))</f>
        <v>0.022727272727273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8</v>
      </c>
      <c r="CP29" s="141">
        <v>661500</v>
      </c>
      <c r="CQ29" s="141">
        <v>495000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30"/>
      <c r="B30" s="87"/>
      <c r="C30" s="88"/>
      <c r="D30" s="88"/>
      <c r="E30" s="88"/>
      <c r="F30" s="89"/>
      <c r="G30" s="90"/>
      <c r="H30" s="90"/>
      <c r="I30" s="90"/>
      <c r="J30" s="192"/>
      <c r="K30" s="34"/>
      <c r="L30" s="34"/>
      <c r="M30" s="31"/>
      <c r="N30" s="23"/>
      <c r="O30" s="23"/>
      <c r="P30" s="23"/>
      <c r="Q30" s="33"/>
      <c r="R30" s="32"/>
      <c r="S30" s="23"/>
      <c r="T30" s="32"/>
      <c r="U30" s="183"/>
      <c r="V30" s="25"/>
      <c r="W30" s="25"/>
      <c r="X30" s="189"/>
      <c r="Y30" s="189"/>
      <c r="Z30" s="189"/>
      <c r="AA30" s="189"/>
      <c r="AB30" s="33"/>
      <c r="AC30" s="59"/>
      <c r="AD30" s="63"/>
      <c r="AE30" s="64"/>
      <c r="AF30" s="63"/>
      <c r="AG30" s="67"/>
      <c r="AH30" s="68"/>
      <c r="AI30" s="69"/>
      <c r="AJ30" s="70"/>
      <c r="AK30" s="70"/>
      <c r="AL30" s="70"/>
      <c r="AM30" s="63"/>
      <c r="AN30" s="64"/>
      <c r="AO30" s="63"/>
      <c r="AP30" s="67"/>
      <c r="AQ30" s="68"/>
      <c r="AR30" s="69"/>
      <c r="AS30" s="70"/>
      <c r="AT30" s="70"/>
      <c r="AU30" s="70"/>
      <c r="AV30" s="63"/>
      <c r="AW30" s="64"/>
      <c r="AX30" s="63"/>
      <c r="AY30" s="67"/>
      <c r="AZ30" s="68"/>
      <c r="BA30" s="69"/>
      <c r="BB30" s="70"/>
      <c r="BC30" s="70"/>
      <c r="BD30" s="70"/>
      <c r="BE30" s="63"/>
      <c r="BF30" s="64"/>
      <c r="BG30" s="63"/>
      <c r="BH30" s="67"/>
      <c r="BI30" s="68"/>
      <c r="BJ30" s="69"/>
      <c r="BK30" s="70"/>
      <c r="BL30" s="70"/>
      <c r="BM30" s="70"/>
      <c r="BN30" s="65"/>
      <c r="BO30" s="66"/>
      <c r="BP30" s="63"/>
      <c r="BQ30" s="67"/>
      <c r="BR30" s="68"/>
      <c r="BS30" s="69"/>
      <c r="BT30" s="70"/>
      <c r="BU30" s="70"/>
      <c r="BV30" s="70"/>
      <c r="BW30" s="65"/>
      <c r="BX30" s="66"/>
      <c r="BY30" s="63"/>
      <c r="BZ30" s="67"/>
      <c r="CA30" s="68"/>
      <c r="CB30" s="69"/>
      <c r="CC30" s="70"/>
      <c r="CD30" s="70"/>
      <c r="CE30" s="70"/>
      <c r="CF30" s="65"/>
      <c r="CG30" s="66"/>
      <c r="CH30" s="63"/>
      <c r="CI30" s="67"/>
      <c r="CJ30" s="68"/>
      <c r="CK30" s="69"/>
      <c r="CL30" s="70"/>
      <c r="CM30" s="70"/>
      <c r="CN30" s="70"/>
      <c r="CO30" s="71"/>
      <c r="CP30" s="68"/>
      <c r="CQ30" s="68"/>
      <c r="CR30" s="68"/>
      <c r="CS30" s="72"/>
    </row>
    <row r="31" spans="1:98">
      <c r="A31" s="30"/>
      <c r="B31" s="37"/>
      <c r="C31" s="21"/>
      <c r="D31" s="21"/>
      <c r="E31" s="21"/>
      <c r="F31" s="22"/>
      <c r="G31" s="36"/>
      <c r="H31" s="36"/>
      <c r="I31" s="75"/>
      <c r="J31" s="193"/>
      <c r="K31" s="34"/>
      <c r="L31" s="34"/>
      <c r="M31" s="31"/>
      <c r="N31" s="23"/>
      <c r="O31" s="23"/>
      <c r="P31" s="23"/>
      <c r="Q31" s="33"/>
      <c r="R31" s="32"/>
      <c r="S31" s="23"/>
      <c r="T31" s="32"/>
      <c r="U31" s="183"/>
      <c r="V31" s="25"/>
      <c r="W31" s="25"/>
      <c r="X31" s="189"/>
      <c r="Y31" s="189"/>
      <c r="Z31" s="189"/>
      <c r="AA31" s="189"/>
      <c r="AB31" s="33"/>
      <c r="AC31" s="61"/>
      <c r="AD31" s="63"/>
      <c r="AE31" s="64"/>
      <c r="AF31" s="63"/>
      <c r="AG31" s="67"/>
      <c r="AH31" s="68"/>
      <c r="AI31" s="69"/>
      <c r="AJ31" s="70"/>
      <c r="AK31" s="70"/>
      <c r="AL31" s="70"/>
      <c r="AM31" s="63"/>
      <c r="AN31" s="64"/>
      <c r="AO31" s="63"/>
      <c r="AP31" s="67"/>
      <c r="AQ31" s="68"/>
      <c r="AR31" s="69"/>
      <c r="AS31" s="70"/>
      <c r="AT31" s="70"/>
      <c r="AU31" s="70"/>
      <c r="AV31" s="63"/>
      <c r="AW31" s="64"/>
      <c r="AX31" s="63"/>
      <c r="AY31" s="67"/>
      <c r="AZ31" s="68"/>
      <c r="BA31" s="69"/>
      <c r="BB31" s="70"/>
      <c r="BC31" s="70"/>
      <c r="BD31" s="70"/>
      <c r="BE31" s="63"/>
      <c r="BF31" s="64"/>
      <c r="BG31" s="63"/>
      <c r="BH31" s="67"/>
      <c r="BI31" s="68"/>
      <c r="BJ31" s="69"/>
      <c r="BK31" s="70"/>
      <c r="BL31" s="70"/>
      <c r="BM31" s="70"/>
      <c r="BN31" s="65"/>
      <c r="BO31" s="66"/>
      <c r="BP31" s="63"/>
      <c r="BQ31" s="67"/>
      <c r="BR31" s="68"/>
      <c r="BS31" s="69"/>
      <c r="BT31" s="70"/>
      <c r="BU31" s="70"/>
      <c r="BV31" s="70"/>
      <c r="BW31" s="65"/>
      <c r="BX31" s="66"/>
      <c r="BY31" s="63"/>
      <c r="BZ31" s="67"/>
      <c r="CA31" s="68"/>
      <c r="CB31" s="69"/>
      <c r="CC31" s="70"/>
      <c r="CD31" s="70"/>
      <c r="CE31" s="70"/>
      <c r="CF31" s="65"/>
      <c r="CG31" s="66"/>
      <c r="CH31" s="63"/>
      <c r="CI31" s="67"/>
      <c r="CJ31" s="68"/>
      <c r="CK31" s="69"/>
      <c r="CL31" s="70"/>
      <c r="CM31" s="70"/>
      <c r="CN31" s="70"/>
      <c r="CO31" s="71"/>
      <c r="CP31" s="68"/>
      <c r="CQ31" s="68"/>
      <c r="CR31" s="68"/>
      <c r="CS31" s="72"/>
    </row>
    <row r="32" spans="1:98">
      <c r="A32" s="19">
        <f>AB32</f>
        <v>9.2460995475113</v>
      </c>
      <c r="B32" s="39"/>
      <c r="C32" s="39"/>
      <c r="D32" s="39"/>
      <c r="E32" s="39"/>
      <c r="F32" s="39"/>
      <c r="G32" s="40" t="s">
        <v>169</v>
      </c>
      <c r="H32" s="40"/>
      <c r="I32" s="40"/>
      <c r="J32" s="190">
        <f>SUM(J6:J31)</f>
        <v>1105000</v>
      </c>
      <c r="K32" s="41">
        <f>SUM(K6:K31)</f>
        <v>5995</v>
      </c>
      <c r="L32" s="41">
        <f>SUM(L6:L31)</f>
        <v>3866</v>
      </c>
      <c r="M32" s="41">
        <f>SUM(M6:M31)</f>
        <v>5680</v>
      </c>
      <c r="N32" s="41">
        <f>SUM(N6:N31)</f>
        <v>1749</v>
      </c>
      <c r="O32" s="41">
        <f>SUM(O6:O31)</f>
        <v>37</v>
      </c>
      <c r="P32" s="41">
        <f>SUM(P6:P31)</f>
        <v>1786</v>
      </c>
      <c r="Q32" s="42">
        <f>IFERROR(P32/M32,"-")</f>
        <v>0.31443661971831</v>
      </c>
      <c r="R32" s="78">
        <f>SUM(R6:R31)</f>
        <v>174</v>
      </c>
      <c r="S32" s="78">
        <f>SUM(S6:S31)</f>
        <v>357</v>
      </c>
      <c r="T32" s="42">
        <f>IFERROR(R32/P32,"-")</f>
        <v>0.097424412094065</v>
      </c>
      <c r="U32" s="184">
        <f>IFERROR(J32/P32,"-")</f>
        <v>618.70100783875</v>
      </c>
      <c r="V32" s="44">
        <f>SUM(V6:V31)</f>
        <v>108</v>
      </c>
      <c r="W32" s="42">
        <f>IFERROR(V32/P32,"-")</f>
        <v>0.06047032474804</v>
      </c>
      <c r="X32" s="190">
        <f>SUM(X6:X31)</f>
        <v>10216940</v>
      </c>
      <c r="Y32" s="190">
        <f>IFERROR(X32/P32,"-")</f>
        <v>5720.5711086226</v>
      </c>
      <c r="Z32" s="190">
        <f>IFERROR(X32/V32,"-")</f>
        <v>94601.296296296</v>
      </c>
      <c r="AA32" s="190">
        <f>X32-J32</f>
        <v>9111940</v>
      </c>
      <c r="AB32" s="47">
        <f>X32/J32</f>
        <v>9.2460995475113</v>
      </c>
      <c r="AC32" s="60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