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<sst xmlns="http://schemas.openxmlformats.org/spreadsheetml/2006/main" uniqueCount="191">
  <si>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</si>
  <si>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</si>
  <si>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</si>
  <si>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</si>
  <si>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</si>
  <si>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</si>
  <si>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</si>
  <si>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</si>
  <si>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</si>
  <si>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</si>
  <si>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</si>
  <si>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</si>
  <si>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</si>
  <si>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</si>
  <si>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</si>
  <si>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</si>
  <si>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</si>
  <si>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</si>
  <si>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</si>
  <si>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</si>
  <si>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</si>
  <si>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</si>
  <si>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</si>
  <si>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</si>
  <si>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</si>
  <si>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</si>
  <si>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</si>
  <si>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</si>
  <si>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</si>
  <si>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</si>
  <si>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</si>
  <si>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</si>
  <si>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</si>
  <si>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</si>
  <si>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</si>
  <si>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</si>
  <si>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</si>
  <si>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</si>
  <si>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</si>
  <si>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</si>
  <si>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</si>
  <si>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</si>
  <si>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</si>
  <si>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</si>
  <si>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</si>
  <si>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</si>
  <si>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</si>
  <si>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</si>
  <si>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</si>
  <si>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</si>
  <si>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</si>
  <si>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</si>
  <si>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</si>
  <si>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</si>
  <si>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</si>
  <si>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</si>
  <si>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</si>
  <si>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</si>
  <si>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</si>
  <si>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</si>
  <si>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</si>
  <si>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ad412</t>
  </si>
  <si>
    <t>いろいろ</t>
  </si>
  <si>
    <t>企画枠_横4コマ(ヘスティア)</t>
  </si>
  <si>
    <t>空電</t>
  </si>
  <si>
    <t>R45編集企画枠</t>
  </si>
  <si>
    <t>企画枠</t>
  </si>
  <si>
    <t>4月（＆3月）</t>
  </si>
  <si>
    <t>ad413</t>
  </si>
  <si>
    <t>双葉社</t>
  </si>
  <si>
    <t>CCG2枠-ヘスティア</t>
  </si>
  <si>
    <t>週刊大衆.2W月(コミュニケーションガイド)</t>
  </si>
  <si>
    <t>4月08日(月)</t>
  </si>
  <si>
    <t>ad420</t>
  </si>
  <si>
    <t>企画枠4コマ漫画</t>
  </si>
  <si>
    <t>インテルフィン編集企画枠</t>
  </si>
  <si>
    <t>4月01日(月)</t>
  </si>
  <si>
    <t>ad421</t>
  </si>
  <si>
    <t>ダイアプレス編集企画枠</t>
  </si>
  <si>
    <t>ad423</t>
  </si>
  <si>
    <t>素人ハメ撮り編集企画枠</t>
  </si>
  <si>
    <t>4月（＆5月）</t>
  </si>
  <si>
    <t>ad414</t>
  </si>
  <si>
    <t>コアマガジン</t>
  </si>
  <si>
    <t>5P元祖</t>
  </si>
  <si>
    <t>lp01</t>
  </si>
  <si>
    <t>実話BUNKA超タブー</t>
  </si>
  <si>
    <t>1C5P</t>
  </si>
  <si>
    <t>ad415</t>
  </si>
  <si>
    <t>中面 後半</t>
  </si>
  <si>
    <t>ad424</t>
  </si>
  <si>
    <t>大洋図書</t>
  </si>
  <si>
    <t>2P_対談風原稿_ヘスティア</t>
  </si>
  <si>
    <t>昭和の謎99 2019</t>
  </si>
  <si>
    <t>1C2P</t>
  </si>
  <si>
    <t>ad425</t>
  </si>
  <si>
    <t>ad430</t>
  </si>
  <si>
    <t>実話ナックルズ ウルトラ</t>
  </si>
  <si>
    <t>4月15日(月)</t>
  </si>
  <si>
    <t>ad431</t>
  </si>
  <si>
    <t>中面 前半</t>
  </si>
  <si>
    <t>ad426</t>
  </si>
  <si>
    <t>実話BUNKAタブー</t>
  </si>
  <si>
    <t>4C2P</t>
  </si>
  <si>
    <t>4月16日(火)</t>
  </si>
  <si>
    <t>ad427</t>
  </si>
  <si>
    <t>中面 終盤</t>
  </si>
  <si>
    <t>ad428</t>
  </si>
  <si>
    <t>メディアソフト</t>
  </si>
  <si>
    <t>ありえない芸能界 封印お宝解禁SP</t>
  </si>
  <si>
    <t>4月18日(木)</t>
  </si>
  <si>
    <t>ad429</t>
  </si>
  <si>
    <t>ad432</t>
  </si>
  <si>
    <t>コスミック出版</t>
  </si>
  <si>
    <t>1P記事_求む！中高年男性版_ヘスティア</t>
  </si>
  <si>
    <t>封印映像〇〇美熟女びしょ寝取られスペシャル</t>
  </si>
  <si>
    <t>表4</t>
  </si>
  <si>
    <t>ad433</t>
  </si>
  <si>
    <t>ad434</t>
  </si>
  <si>
    <t>ナックルズ極ベスト</t>
  </si>
  <si>
    <t>4月22日(月)</t>
  </si>
  <si>
    <t>ad435</t>
  </si>
  <si>
    <t>ad436</t>
  </si>
  <si>
    <t>臨時増刊ラヴァーズ</t>
  </si>
  <si>
    <t>ad437</t>
  </si>
  <si>
    <t>ad440</t>
  </si>
  <si>
    <t>徳間書店</t>
  </si>
  <si>
    <t>DVD漫画きよし_袋裏用セリフアレンジ</t>
  </si>
  <si>
    <t>アサヒ芸能.4W火</t>
  </si>
  <si>
    <t>DVD袋裏4C</t>
  </si>
  <si>
    <t>4月23日(火)</t>
  </si>
  <si>
    <t>ad441</t>
  </si>
  <si>
    <t>ad438</t>
  </si>
  <si>
    <t>海王社</t>
  </si>
  <si>
    <t>女子アナSCRAMBLE</t>
  </si>
  <si>
    <t>4月30日(火)</t>
  </si>
  <si>
    <t>ad439</t>
  </si>
  <si>
    <t>雑誌 TOTAL</t>
  </si>
  <si>
    <t>●DVD 広告</t>
  </si>
  <si>
    <t>pa411</t>
  </si>
  <si>
    <t>三和出版</t>
  </si>
  <si>
    <t>DVD漫画きよし</t>
  </si>
  <si>
    <t>B5、セブンPB、760円、7万部</t>
  </si>
  <si>
    <t>朝までハシゴ酒 二軒目</t>
  </si>
  <si>
    <t>DVD袋表4C</t>
  </si>
  <si>
    <t>4月02日(火)</t>
  </si>
  <si>
    <t>pa412</t>
  </si>
  <si>
    <t>pa413</t>
  </si>
  <si>
    <t>DVD4コマ-ヘスティア</t>
  </si>
  <si>
    <t>A4、CVS、840円、7万部</t>
  </si>
  <si>
    <t>世界の美神コレクション2019</t>
  </si>
  <si>
    <t>pa414</t>
  </si>
  <si>
    <t>pa415</t>
  </si>
  <si>
    <t>ぶんか社</t>
  </si>
  <si>
    <t>EXCITING MAX!SPECIAL</t>
  </si>
  <si>
    <t>DVD袋裏1C+コンテンツ枠</t>
  </si>
  <si>
    <t>4月11日(木)</t>
  </si>
  <si>
    <t>pa416</t>
  </si>
  <si>
    <t>pa417</t>
  </si>
  <si>
    <t>A5、日版PB、600円、7万部</t>
  </si>
  <si>
    <t>男なら一度は見たい極上映像SPECIAL</t>
  </si>
  <si>
    <t>DVD対向4C1P</t>
  </si>
  <si>
    <t>pa418</t>
  </si>
  <si>
    <t>pa419</t>
  </si>
  <si>
    <t>究極美女プレステージ</t>
  </si>
  <si>
    <t>4月17日(水)</t>
  </si>
  <si>
    <t>pa420</t>
  </si>
  <si>
    <t>pa421</t>
  </si>
  <si>
    <t>極上素人DX</t>
  </si>
  <si>
    <t>4月19日(金)</t>
  </si>
  <si>
    <t>pa422</t>
  </si>
  <si>
    <t>pa423</t>
  </si>
  <si>
    <t>インフォメディア</t>
  </si>
  <si>
    <t>A5、日版PB、540円、10万部</t>
  </si>
  <si>
    <t>ドスケベ美熟女の性感クリニック!</t>
  </si>
  <si>
    <t>pa424</t>
  </si>
  <si>
    <t>pa425</t>
  </si>
  <si>
    <t>DVDヨロシク!</t>
  </si>
  <si>
    <t>DVD貼付け面4C1/3P</t>
  </si>
  <si>
    <t>4月20日(土)</t>
  </si>
  <si>
    <t>pa426</t>
  </si>
  <si>
    <t>pa427</t>
  </si>
  <si>
    <t>一水社</t>
  </si>
  <si>
    <t>B5、CVSセブン以外、780円</t>
  </si>
  <si>
    <t>ブラックパック!しろうと美人妻地下DVD 気持ちがいいから抜かないで</t>
  </si>
  <si>
    <t>pa428</t>
  </si>
  <si>
    <t>pa429</t>
  </si>
  <si>
    <t>B5、CVSセブン以外、600円、4c16P</t>
  </si>
  <si>
    <t>しろうと美人妻地下DVD270分イエローDX</t>
  </si>
  <si>
    <t>pa430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</si>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</sst>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25</v>
      </c>
      <c r="D6" s="195">
        <v>923000</v>
      </c>
      <c r="E6" s="81">
        <v>1194</v>
      </c>
      <c r="F6" s="81">
        <v>730</v>
      </c>
      <c r="G6" s="81">
        <v>745</v>
      </c>
      <c r="H6" s="91">
        <v>221</v>
      </c>
      <c r="I6" s="92">
        <v>2</v>
      </c>
      <c r="J6" s="145">
        <f>H6+I6</f>
        <v>223</v>
      </c>
      <c r="K6" s="82">
        <f>IFERROR(J6/G6,"-")</f>
        <v>0.2993288590604</v>
      </c>
      <c r="L6" s="81">
        <v>36</v>
      </c>
      <c r="M6" s="81">
        <v>32</v>
      </c>
      <c r="N6" s="82">
        <f>IFERROR(L6/J6,"-")</f>
        <v>0.16143497757848</v>
      </c>
      <c r="O6" s="83">
        <f>IFERROR(D6/J6,"-")</f>
        <v>4139.0134529148</v>
      </c>
      <c r="P6" s="84">
        <v>53</v>
      </c>
      <c r="Q6" s="82">
        <f>IFERROR(P6/J6,"-")</f>
        <v>0.23766816143498</v>
      </c>
      <c r="R6" s="200">
        <v>3757500</v>
      </c>
      <c r="S6" s="201">
        <f>IFERROR(R6/J6,"-")</f>
        <v>16849.775784753</v>
      </c>
      <c r="T6" s="201">
        <f>IFERROR(R6/P6,"-")</f>
        <v>70896.226415094</v>
      </c>
      <c r="U6" s="195">
        <f>IFERROR(R6-D6,"-")</f>
        <v>2834500</v>
      </c>
      <c r="V6" s="85">
        <f>R6/D6</f>
        <v>4.0709642470206</v>
      </c>
      <c r="W6" s="79"/>
      <c r="X6" s="144"/>
    </row>
    <row r="7" spans="1:24">
      <c r="A7" s="80"/>
      <c r="B7" s="86" t="s">
        <v>24</v>
      </c>
      <c r="C7" s="86">
        <v>20</v>
      </c>
      <c r="D7" s="195">
        <v>1080000</v>
      </c>
      <c r="E7" s="81">
        <v>3126</v>
      </c>
      <c r="F7" s="81">
        <v>2023</v>
      </c>
      <c r="G7" s="81">
        <v>3295</v>
      </c>
      <c r="H7" s="91">
        <v>953</v>
      </c>
      <c r="I7" s="92">
        <v>14</v>
      </c>
      <c r="J7" s="145">
        <f>H7+I7</f>
        <v>967</v>
      </c>
      <c r="K7" s="82">
        <f>IFERROR(J7/G7,"-")</f>
        <v>0.29347496206373</v>
      </c>
      <c r="L7" s="81">
        <v>51</v>
      </c>
      <c r="M7" s="81">
        <v>210</v>
      </c>
      <c r="N7" s="82">
        <f>IFERROR(L7/J7,"-")</f>
        <v>0.052740434332989</v>
      </c>
      <c r="O7" s="83">
        <f>IFERROR(D7/J7,"-")</f>
        <v>1116.8562564633</v>
      </c>
      <c r="P7" s="84">
        <v>53</v>
      </c>
      <c r="Q7" s="82">
        <f>IFERROR(P7/J7,"-")</f>
        <v>0.054808686659772</v>
      </c>
      <c r="R7" s="200">
        <v>9661000</v>
      </c>
      <c r="S7" s="201">
        <f>IFERROR(R7/J7,"-")</f>
        <v>9990.6928645295</v>
      </c>
      <c r="T7" s="201">
        <f>IFERROR(R7/P7,"-")</f>
        <v>182283.01886792</v>
      </c>
      <c r="U7" s="195">
        <f>IFERROR(R7-D7,"-")</f>
        <v>8581000</v>
      </c>
      <c r="V7" s="85">
        <f>R7/D7</f>
        <v>8.9453703703704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2003000</v>
      </c>
      <c r="E10" s="41">
        <f>SUM(E6:E8)</f>
        <v>4320</v>
      </c>
      <c r="F10" s="41">
        <f>SUM(F6:F8)</f>
        <v>2753</v>
      </c>
      <c r="G10" s="41">
        <f>SUM(G6:G8)</f>
        <v>4040</v>
      </c>
      <c r="H10" s="41">
        <f>SUM(H6:H8)</f>
        <v>1174</v>
      </c>
      <c r="I10" s="41">
        <f>SUM(I6:I8)</f>
        <v>16</v>
      </c>
      <c r="J10" s="41">
        <f>SUM(J6:J8)</f>
        <v>1190</v>
      </c>
      <c r="K10" s="42">
        <f>IFERROR(J10/G10,"-")</f>
        <v>0.29455445544554</v>
      </c>
      <c r="L10" s="78">
        <f>SUM(L6:L8)</f>
        <v>87</v>
      </c>
      <c r="M10" s="78">
        <f>SUM(M6:M8)</f>
        <v>242</v>
      </c>
      <c r="N10" s="42">
        <f>IFERROR(L10/J10,"-")</f>
        <v>0.073109243697479</v>
      </c>
      <c r="O10" s="43">
        <f>IFERROR(D10/J10,"-")</f>
        <v>1683.1932773109</v>
      </c>
      <c r="P10" s="44">
        <f>SUM(P6:P8)</f>
        <v>106</v>
      </c>
      <c r="Q10" s="42">
        <f>IFERROR(P10/J10,"-")</f>
        <v>0.089075630252101</v>
      </c>
      <c r="R10" s="45">
        <f>SUM(R6:R8)</f>
        <v>13418500</v>
      </c>
      <c r="S10" s="45">
        <f>IFERROR(R10/J10,"-")</f>
        <v>11276.050420168</v>
      </c>
      <c r="T10" s="45">
        <f>IFERROR(R10/P10,"-")</f>
        <v>126589.62264151</v>
      </c>
      <c r="U10" s="46">
        <f>SUM(U6:U8)</f>
        <v>11415500</v>
      </c>
      <c r="V10" s="47">
        <f>IFERROR(R10/D10,"-")</f>
        <v>6.6992011982027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0.044117647058824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68000</v>
      </c>
      <c r="K6" s="81">
        <v>93</v>
      </c>
      <c r="L6" s="81">
        <v>58</v>
      </c>
      <c r="M6" s="81">
        <v>16</v>
      </c>
      <c r="N6" s="91">
        <v>7</v>
      </c>
      <c r="O6" s="92">
        <v>0</v>
      </c>
      <c r="P6" s="93">
        <f>N6+O6</f>
        <v>7</v>
      </c>
      <c r="Q6" s="82">
        <f>IFERROR(P6/M6,"-")</f>
        <v>0.4375</v>
      </c>
      <c r="R6" s="81">
        <v>0</v>
      </c>
      <c r="S6" s="81">
        <v>1</v>
      </c>
      <c r="T6" s="82">
        <f>IFERROR(S6/(O6+P6),"-")</f>
        <v>0.14285714285714</v>
      </c>
      <c r="U6" s="182">
        <f>IFERROR(J6/SUM(P6:P6),"-")</f>
        <v>9714.2857142857</v>
      </c>
      <c r="V6" s="84">
        <v>1</v>
      </c>
      <c r="W6" s="82">
        <f>IF(P6=0,"-",V6/P6)</f>
        <v>0.14285714285714</v>
      </c>
      <c r="X6" s="186">
        <v>3000</v>
      </c>
      <c r="Y6" s="187">
        <f>IFERROR(X6/P6,"-")</f>
        <v>428.57142857143</v>
      </c>
      <c r="Z6" s="187">
        <f>IFERROR(X6/V6,"-")</f>
        <v>3000</v>
      </c>
      <c r="AA6" s="188">
        <f>SUM(X6:X6)-SUM(J6:J6)</f>
        <v>-65000</v>
      </c>
      <c r="AB6" s="85">
        <f>SUM(X6:X6)/SUM(J6:J6)</f>
        <v>0.044117647058824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0.28571428571429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>
        <v>1</v>
      </c>
      <c r="BQ6" s="122">
        <f>IFERROR(BP6/BN6,"-")</f>
        <v>0.5</v>
      </c>
      <c r="BR6" s="123">
        <v>3000</v>
      </c>
      <c r="BS6" s="124">
        <f>IFERROR(BR6/BN6,"-")</f>
        <v>1500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0.44</v>
      </c>
      <c r="B7" s="203" t="s">
        <v>68</v>
      </c>
      <c r="C7" s="203" t="s">
        <v>69</v>
      </c>
      <c r="D7" s="203" t="s">
        <v>70</v>
      </c>
      <c r="E7" s="203"/>
      <c r="F7" s="203" t="s">
        <v>64</v>
      </c>
      <c r="G7" s="203" t="s">
        <v>71</v>
      </c>
      <c r="H7" s="90" t="s">
        <v>66</v>
      </c>
      <c r="I7" s="90" t="s">
        <v>72</v>
      </c>
      <c r="J7" s="188">
        <v>75000</v>
      </c>
      <c r="K7" s="81">
        <v>258</v>
      </c>
      <c r="L7" s="81">
        <v>168</v>
      </c>
      <c r="M7" s="81">
        <v>83</v>
      </c>
      <c r="N7" s="91">
        <v>30</v>
      </c>
      <c r="O7" s="92">
        <v>0</v>
      </c>
      <c r="P7" s="93">
        <f>N7+O7</f>
        <v>30</v>
      </c>
      <c r="Q7" s="82">
        <f>IFERROR(P7/M7,"-")</f>
        <v>0.36144578313253</v>
      </c>
      <c r="R7" s="81">
        <v>3</v>
      </c>
      <c r="S7" s="81">
        <v>1</v>
      </c>
      <c r="T7" s="82">
        <f>IFERROR(S7/(O7+P7),"-")</f>
        <v>0.033333333333333</v>
      </c>
      <c r="U7" s="182">
        <f>IFERROR(J7/SUM(P7:P7),"-")</f>
        <v>2500</v>
      </c>
      <c r="V7" s="84">
        <v>4</v>
      </c>
      <c r="W7" s="82">
        <f>IF(P7=0,"-",V7/P7)</f>
        <v>0.13333333333333</v>
      </c>
      <c r="X7" s="186">
        <v>33000</v>
      </c>
      <c r="Y7" s="187">
        <f>IFERROR(X7/P7,"-")</f>
        <v>1100</v>
      </c>
      <c r="Z7" s="187">
        <f>IFERROR(X7/V7,"-")</f>
        <v>8250</v>
      </c>
      <c r="AA7" s="188">
        <f>SUM(X7:X7)-SUM(J7:J7)</f>
        <v>-42000</v>
      </c>
      <c r="AB7" s="85">
        <f>SUM(X7:X7)/SUM(J7:J7)</f>
        <v>0.44</v>
      </c>
      <c r="AC7" s="79"/>
      <c r="AD7" s="94">
        <v>2</v>
      </c>
      <c r="AE7" s="95">
        <f>IF(P7=0,"",IF(AD7=0,"",(AD7/P7)))</f>
        <v>0.066666666666667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5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0.066666666666667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13</v>
      </c>
      <c r="BO7" s="120">
        <f>IF(P7=0,"",IF(BN7=0,"",(BN7/P7)))</f>
        <v>0.43333333333333</v>
      </c>
      <c r="BP7" s="121">
        <v>3</v>
      </c>
      <c r="BQ7" s="122">
        <f>IFERROR(BP7/BN7,"-")</f>
        <v>0.23076923076923</v>
      </c>
      <c r="BR7" s="123">
        <v>32000</v>
      </c>
      <c r="BS7" s="124">
        <f>IFERROR(BR7/BN7,"-")</f>
        <v>2461.5384615385</v>
      </c>
      <c r="BT7" s="125">
        <v>2</v>
      </c>
      <c r="BU7" s="125"/>
      <c r="BV7" s="125">
        <v>1</v>
      </c>
      <c r="BW7" s="126">
        <v>2</v>
      </c>
      <c r="BX7" s="127">
        <f>IF(P7=0,"",IF(BW7=0,"",(BW7/P7)))</f>
        <v>0.066666666666667</v>
      </c>
      <c r="BY7" s="128">
        <v>1</v>
      </c>
      <c r="BZ7" s="129">
        <f>IFERROR(BY7/BW7,"-")</f>
        <v>0.5</v>
      </c>
      <c r="CA7" s="130">
        <v>1000</v>
      </c>
      <c r="CB7" s="131">
        <f>IFERROR(CA7/BW7,"-")</f>
        <v>500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33000</v>
      </c>
      <c r="CQ7" s="141">
        <v>19000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0.13333333333333</v>
      </c>
      <c r="B8" s="203" t="s">
        <v>73</v>
      </c>
      <c r="C8" s="203" t="s">
        <v>62</v>
      </c>
      <c r="D8" s="203" t="s">
        <v>74</v>
      </c>
      <c r="E8" s="203"/>
      <c r="F8" s="203" t="s">
        <v>64</v>
      </c>
      <c r="G8" s="203" t="s">
        <v>75</v>
      </c>
      <c r="H8" s="90" t="s">
        <v>66</v>
      </c>
      <c r="I8" s="90" t="s">
        <v>76</v>
      </c>
      <c r="J8" s="188">
        <v>60000</v>
      </c>
      <c r="K8" s="81">
        <v>80</v>
      </c>
      <c r="L8" s="81">
        <v>51</v>
      </c>
      <c r="M8" s="81">
        <v>17</v>
      </c>
      <c r="N8" s="91">
        <v>8</v>
      </c>
      <c r="O8" s="92">
        <v>0</v>
      </c>
      <c r="P8" s="93">
        <f>N8+O8</f>
        <v>8</v>
      </c>
      <c r="Q8" s="82">
        <f>IFERROR(P8/M8,"-")</f>
        <v>0.47058823529412</v>
      </c>
      <c r="R8" s="81">
        <v>1</v>
      </c>
      <c r="S8" s="81">
        <v>1</v>
      </c>
      <c r="T8" s="82">
        <f>IFERROR(S8/(O8+P8),"-")</f>
        <v>0.125</v>
      </c>
      <c r="U8" s="182">
        <f>IFERROR(J8/SUM(P8:P8),"-")</f>
        <v>7500</v>
      </c>
      <c r="V8" s="84">
        <v>1</v>
      </c>
      <c r="W8" s="82">
        <f>IF(P8=0,"-",V8/P8)</f>
        <v>0.125</v>
      </c>
      <c r="X8" s="186">
        <v>8000</v>
      </c>
      <c r="Y8" s="187">
        <f>IFERROR(X8/P8,"-")</f>
        <v>1000</v>
      </c>
      <c r="Z8" s="187">
        <f>IFERROR(X8/V8,"-")</f>
        <v>8000</v>
      </c>
      <c r="AA8" s="188">
        <f>SUM(X8:X8)-SUM(J8:J8)</f>
        <v>-52000</v>
      </c>
      <c r="AB8" s="85">
        <f>SUM(X8:X8)/SUM(J8:J8)</f>
        <v>0.13333333333333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0.375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0.375</v>
      </c>
      <c r="BP8" s="121">
        <v>1</v>
      </c>
      <c r="BQ8" s="122">
        <f>IFERROR(BP8/BN8,"-")</f>
        <v>0.33333333333333</v>
      </c>
      <c r="BR8" s="123">
        <v>8000</v>
      </c>
      <c r="BS8" s="124">
        <f>IFERROR(BR8/BN8,"-")</f>
        <v>2666.6666666667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8000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0.05</v>
      </c>
      <c r="B9" s="203" t="s">
        <v>77</v>
      </c>
      <c r="C9" s="203" t="s">
        <v>62</v>
      </c>
      <c r="D9" s="203" t="s">
        <v>74</v>
      </c>
      <c r="E9" s="203"/>
      <c r="F9" s="203" t="s">
        <v>64</v>
      </c>
      <c r="G9" s="203" t="s">
        <v>78</v>
      </c>
      <c r="H9" s="90" t="s">
        <v>66</v>
      </c>
      <c r="I9" s="90" t="s">
        <v>76</v>
      </c>
      <c r="J9" s="188">
        <v>60000</v>
      </c>
      <c r="K9" s="81">
        <v>73</v>
      </c>
      <c r="L9" s="81">
        <v>46</v>
      </c>
      <c r="M9" s="81">
        <v>13</v>
      </c>
      <c r="N9" s="91">
        <v>7</v>
      </c>
      <c r="O9" s="92">
        <v>1</v>
      </c>
      <c r="P9" s="93">
        <f>N9+O9</f>
        <v>8</v>
      </c>
      <c r="Q9" s="82">
        <f>IFERROR(P9/M9,"-")</f>
        <v>0.61538461538462</v>
      </c>
      <c r="R9" s="81">
        <v>0</v>
      </c>
      <c r="S9" s="81">
        <v>1</v>
      </c>
      <c r="T9" s="82">
        <f>IFERROR(S9/(O9+P9),"-")</f>
        <v>0.11111111111111</v>
      </c>
      <c r="U9" s="182">
        <f>IFERROR(J9/SUM(P9:P9),"-")</f>
        <v>7500</v>
      </c>
      <c r="V9" s="84">
        <v>1</v>
      </c>
      <c r="W9" s="82">
        <f>IF(P9=0,"-",V9/P9)</f>
        <v>0.125</v>
      </c>
      <c r="X9" s="186">
        <v>3000</v>
      </c>
      <c r="Y9" s="187">
        <f>IFERROR(X9/P9,"-")</f>
        <v>375</v>
      </c>
      <c r="Z9" s="187">
        <f>IFERROR(X9/V9,"-")</f>
        <v>3000</v>
      </c>
      <c r="AA9" s="188">
        <f>SUM(X9:X9)-SUM(J9:J9)</f>
        <v>-57000</v>
      </c>
      <c r="AB9" s="85">
        <f>SUM(X9:X9)/SUM(J9:J9)</f>
        <v>0.05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0.125</v>
      </c>
      <c r="AX9" s="106">
        <v>1</v>
      </c>
      <c r="AY9" s="108">
        <f>IFERROR(AX9/AV9,"-")</f>
        <v>1</v>
      </c>
      <c r="AZ9" s="109">
        <v>3000</v>
      </c>
      <c r="BA9" s="110">
        <f>IFERROR(AZ9/AV9,"-")</f>
        <v>3000</v>
      </c>
      <c r="BB9" s="111">
        <v>1</v>
      </c>
      <c r="BC9" s="111"/>
      <c r="BD9" s="111"/>
      <c r="BE9" s="112">
        <v>3</v>
      </c>
      <c r="BF9" s="113">
        <f>IF(P9=0,"",IF(BE9=0,"",(BE9/P9)))</f>
        <v>0.375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14.938461538462</v>
      </c>
      <c r="B10" s="203" t="s">
        <v>79</v>
      </c>
      <c r="C10" s="203" t="s">
        <v>62</v>
      </c>
      <c r="D10" s="203" t="s">
        <v>74</v>
      </c>
      <c r="E10" s="203"/>
      <c r="F10" s="203" t="s">
        <v>64</v>
      </c>
      <c r="G10" s="203" t="s">
        <v>80</v>
      </c>
      <c r="H10" s="90" t="s">
        <v>66</v>
      </c>
      <c r="I10" s="90" t="s">
        <v>81</v>
      </c>
      <c r="J10" s="188">
        <v>65000</v>
      </c>
      <c r="K10" s="81">
        <v>31</v>
      </c>
      <c r="L10" s="81">
        <v>22</v>
      </c>
      <c r="M10" s="81">
        <v>10</v>
      </c>
      <c r="N10" s="91">
        <v>6</v>
      </c>
      <c r="O10" s="92">
        <v>0</v>
      </c>
      <c r="P10" s="93">
        <f>N10+O10</f>
        <v>6</v>
      </c>
      <c r="Q10" s="82">
        <f>IFERROR(P10/M10,"-")</f>
        <v>0.6</v>
      </c>
      <c r="R10" s="81">
        <v>1</v>
      </c>
      <c r="S10" s="81">
        <v>0</v>
      </c>
      <c r="T10" s="82">
        <f>IFERROR(S10/(O10+P10),"-")</f>
        <v>0</v>
      </c>
      <c r="U10" s="182">
        <f>IFERROR(J10/SUM(P10:P10),"-")</f>
        <v>10833.333333333</v>
      </c>
      <c r="V10" s="84">
        <v>3</v>
      </c>
      <c r="W10" s="82">
        <f>IF(P10=0,"-",V10/P10)</f>
        <v>0.5</v>
      </c>
      <c r="X10" s="186">
        <v>971000</v>
      </c>
      <c r="Y10" s="187">
        <f>IFERROR(X10/P10,"-")</f>
        <v>161833.33333333</v>
      </c>
      <c r="Z10" s="187">
        <f>IFERROR(X10/V10,"-")</f>
        <v>323666.66666667</v>
      </c>
      <c r="AA10" s="188">
        <f>SUM(X10:X10)-SUM(J10:J10)</f>
        <v>906000</v>
      </c>
      <c r="AB10" s="85">
        <f>SUM(X10:X10)/SUM(J10:J10)</f>
        <v>14.938461538462</v>
      </c>
      <c r="AC10" s="79"/>
      <c r="AD10" s="94">
        <v>2</v>
      </c>
      <c r="AE10" s="95">
        <f>IF(P10=0,"",IF(AD10=0,"",(AD10/P10)))</f>
        <v>0.33333333333333</v>
      </c>
      <c r="AF10" s="94">
        <v>1</v>
      </c>
      <c r="AG10" s="96">
        <f>IFERROR(AF10/AD10,"-")</f>
        <v>0.5</v>
      </c>
      <c r="AH10" s="97">
        <v>31000</v>
      </c>
      <c r="AI10" s="98">
        <f>IFERROR(AH10/AD10,"-")</f>
        <v>15500</v>
      </c>
      <c r="AJ10" s="99"/>
      <c r="AK10" s="99"/>
      <c r="AL10" s="99">
        <v>1</v>
      </c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4</v>
      </c>
      <c r="BO10" s="120">
        <f>IF(P10=0,"",IF(BN10=0,"",(BN10/P10)))</f>
        <v>0.66666666666667</v>
      </c>
      <c r="BP10" s="121">
        <v>2</v>
      </c>
      <c r="BQ10" s="122">
        <f>IFERROR(BP10/BN10,"-")</f>
        <v>0.5</v>
      </c>
      <c r="BR10" s="123">
        <v>940000</v>
      </c>
      <c r="BS10" s="124">
        <f>IFERROR(BR10/BN10,"-")</f>
        <v>235000</v>
      </c>
      <c r="BT10" s="125">
        <v>1</v>
      </c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971000</v>
      </c>
      <c r="CQ10" s="141">
        <v>930000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0.16923076923077</v>
      </c>
      <c r="B11" s="203" t="s">
        <v>82</v>
      </c>
      <c r="C11" s="203" t="s">
        <v>83</v>
      </c>
      <c r="D11" s="203" t="s">
        <v>84</v>
      </c>
      <c r="E11" s="203"/>
      <c r="F11" s="203" t="s">
        <v>85</v>
      </c>
      <c r="G11" s="203" t="s">
        <v>86</v>
      </c>
      <c r="H11" s="90" t="s">
        <v>87</v>
      </c>
      <c r="I11" s="90" t="s">
        <v>76</v>
      </c>
      <c r="J11" s="188">
        <v>65000</v>
      </c>
      <c r="K11" s="81">
        <v>6</v>
      </c>
      <c r="L11" s="81">
        <v>0</v>
      </c>
      <c r="M11" s="81">
        <v>21</v>
      </c>
      <c r="N11" s="91">
        <v>3</v>
      </c>
      <c r="O11" s="92">
        <v>0</v>
      </c>
      <c r="P11" s="93">
        <f>N11+O11</f>
        <v>3</v>
      </c>
      <c r="Q11" s="82">
        <f>IFERROR(P11/M11,"-")</f>
        <v>0.14285714285714</v>
      </c>
      <c r="R11" s="81">
        <v>0</v>
      </c>
      <c r="S11" s="81">
        <v>2</v>
      </c>
      <c r="T11" s="82">
        <f>IFERROR(S11/(O11+P11),"-")</f>
        <v>0.66666666666667</v>
      </c>
      <c r="U11" s="182">
        <f>IFERROR(J11/SUM(P11:P12),"-")</f>
        <v>7222.2222222222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SUM(X11:X12)-SUM(J11:J12)</f>
        <v>-54000</v>
      </c>
      <c r="AB11" s="85">
        <f>SUM(X11:X12)/SUM(J11:J12)</f>
        <v>0.16923076923077</v>
      </c>
      <c r="AC11" s="79"/>
      <c r="AD11" s="94">
        <v>1</v>
      </c>
      <c r="AE11" s="95">
        <f>IF(P11=0,"",IF(AD11=0,"",(AD11/P11)))</f>
        <v>0.33333333333333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 t="s">
        <v>89</v>
      </c>
      <c r="D12" s="203"/>
      <c r="E12" s="203"/>
      <c r="F12" s="203" t="s">
        <v>64</v>
      </c>
      <c r="G12" s="203"/>
      <c r="H12" s="90"/>
      <c r="I12" s="90"/>
      <c r="J12" s="188"/>
      <c r="K12" s="81">
        <v>38</v>
      </c>
      <c r="L12" s="81">
        <v>32</v>
      </c>
      <c r="M12" s="81">
        <v>12</v>
      </c>
      <c r="N12" s="91">
        <v>5</v>
      </c>
      <c r="O12" s="92">
        <v>1</v>
      </c>
      <c r="P12" s="93">
        <f>N12+O12</f>
        <v>6</v>
      </c>
      <c r="Q12" s="82">
        <f>IFERROR(P12/M12,"-")</f>
        <v>0.5</v>
      </c>
      <c r="R12" s="81">
        <v>2</v>
      </c>
      <c r="S12" s="81">
        <v>1</v>
      </c>
      <c r="T12" s="82">
        <f>IFERROR(S12/(O12+P12),"-")</f>
        <v>0.14285714285714</v>
      </c>
      <c r="U12" s="182"/>
      <c r="V12" s="84">
        <v>3</v>
      </c>
      <c r="W12" s="82">
        <f>IF(P12=0,"-",V12/P12)</f>
        <v>0.5</v>
      </c>
      <c r="X12" s="186">
        <v>11000</v>
      </c>
      <c r="Y12" s="187">
        <f>IFERROR(X12/P12,"-")</f>
        <v>1833.3333333333</v>
      </c>
      <c r="Z12" s="187">
        <f>IFERROR(X12/V12,"-")</f>
        <v>3666.6666666667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5</v>
      </c>
      <c r="BO12" s="120">
        <f>IF(P12=0,"",IF(BN12=0,"",(BN12/P12)))</f>
        <v>0.83333333333333</v>
      </c>
      <c r="BP12" s="121">
        <v>3</v>
      </c>
      <c r="BQ12" s="122">
        <f>IFERROR(BP12/BN12,"-")</f>
        <v>0.6</v>
      </c>
      <c r="BR12" s="123">
        <v>11000</v>
      </c>
      <c r="BS12" s="124">
        <f>IFERROR(BR12/BN12,"-")</f>
        <v>2200</v>
      </c>
      <c r="BT12" s="125">
        <v>3</v>
      </c>
      <c r="BU12" s="125"/>
      <c r="BV12" s="125"/>
      <c r="BW12" s="126">
        <v>1</v>
      </c>
      <c r="BX12" s="127">
        <f>IF(P12=0,"",IF(BW12=0,"",(BW12/P12)))</f>
        <v>0.16666666666667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11000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0.066666666666667</v>
      </c>
      <c r="B13" s="203" t="s">
        <v>90</v>
      </c>
      <c r="C13" s="203" t="s">
        <v>91</v>
      </c>
      <c r="D13" s="203" t="s">
        <v>92</v>
      </c>
      <c r="E13" s="203"/>
      <c r="F13" s="203" t="s">
        <v>85</v>
      </c>
      <c r="G13" s="203" t="s">
        <v>93</v>
      </c>
      <c r="H13" s="90" t="s">
        <v>94</v>
      </c>
      <c r="I13" s="90" t="s">
        <v>72</v>
      </c>
      <c r="J13" s="188">
        <v>45000</v>
      </c>
      <c r="K13" s="81">
        <v>1</v>
      </c>
      <c r="L13" s="81">
        <v>0</v>
      </c>
      <c r="M13" s="81">
        <v>12</v>
      </c>
      <c r="N13" s="91">
        <v>1</v>
      </c>
      <c r="O13" s="92">
        <v>0</v>
      </c>
      <c r="P13" s="93">
        <f>N13+O13</f>
        <v>1</v>
      </c>
      <c r="Q13" s="82">
        <f>IFERROR(P13/M13,"-")</f>
        <v>0.083333333333333</v>
      </c>
      <c r="R13" s="81">
        <v>0</v>
      </c>
      <c r="S13" s="81">
        <v>1</v>
      </c>
      <c r="T13" s="82">
        <f>IFERROR(S13/(O13+P13),"-")</f>
        <v>1</v>
      </c>
      <c r="U13" s="182">
        <f>IFERROR(J13/SUM(P13:P14),"-")</f>
        <v>7500</v>
      </c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>
        <f>SUM(X13:X14)-SUM(J13:J14)</f>
        <v>-42000</v>
      </c>
      <c r="AB13" s="85">
        <f>SUM(X13:X14)/SUM(J13:J14)</f>
        <v>0.066666666666667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95</v>
      </c>
      <c r="C14" s="203" t="s">
        <v>89</v>
      </c>
      <c r="D14" s="203"/>
      <c r="E14" s="203"/>
      <c r="F14" s="203" t="s">
        <v>64</v>
      </c>
      <c r="G14" s="203"/>
      <c r="H14" s="90"/>
      <c r="I14" s="90"/>
      <c r="J14" s="188"/>
      <c r="K14" s="81">
        <v>41</v>
      </c>
      <c r="L14" s="81">
        <v>18</v>
      </c>
      <c r="M14" s="81">
        <v>9</v>
      </c>
      <c r="N14" s="91">
        <v>5</v>
      </c>
      <c r="O14" s="92">
        <v>0</v>
      </c>
      <c r="P14" s="93">
        <f>N14+O14</f>
        <v>5</v>
      </c>
      <c r="Q14" s="82">
        <f>IFERROR(P14/M14,"-")</f>
        <v>0.55555555555556</v>
      </c>
      <c r="R14" s="81">
        <v>2</v>
      </c>
      <c r="S14" s="81">
        <v>1</v>
      </c>
      <c r="T14" s="82">
        <f>IFERROR(S14/(O14+P14),"-")</f>
        <v>0.2</v>
      </c>
      <c r="U14" s="182"/>
      <c r="V14" s="84">
        <v>1</v>
      </c>
      <c r="W14" s="82">
        <f>IF(P14=0,"-",V14/P14)</f>
        <v>0.2</v>
      </c>
      <c r="X14" s="186">
        <v>3000</v>
      </c>
      <c r="Y14" s="187">
        <f>IFERROR(X14/P14,"-")</f>
        <v>600</v>
      </c>
      <c r="Z14" s="187">
        <f>IFERROR(X14/V14,"-")</f>
        <v>3000</v>
      </c>
      <c r="AA14" s="188"/>
      <c r="AB14" s="85"/>
      <c r="AC14" s="79"/>
      <c r="AD14" s="94">
        <v>1</v>
      </c>
      <c r="AE14" s="95">
        <f>IF(P14=0,"",IF(AD14=0,"",(AD14/P14)))</f>
        <v>0.2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0.2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0.2</v>
      </c>
      <c r="BY14" s="128">
        <v>1</v>
      </c>
      <c r="BZ14" s="129">
        <f>IFERROR(BY14/BW14,"-")</f>
        <v>1</v>
      </c>
      <c r="CA14" s="130">
        <v>3000</v>
      </c>
      <c r="CB14" s="131">
        <f>IFERROR(CA14/BW14,"-")</f>
        <v>3000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26.177777777778</v>
      </c>
      <c r="B15" s="203" t="s">
        <v>96</v>
      </c>
      <c r="C15" s="203" t="s">
        <v>91</v>
      </c>
      <c r="D15" s="203" t="s">
        <v>92</v>
      </c>
      <c r="E15" s="203"/>
      <c r="F15" s="203" t="s">
        <v>85</v>
      </c>
      <c r="G15" s="203" t="s">
        <v>97</v>
      </c>
      <c r="H15" s="90" t="s">
        <v>94</v>
      </c>
      <c r="I15" s="90" t="s">
        <v>98</v>
      </c>
      <c r="J15" s="188">
        <v>45000</v>
      </c>
      <c r="K15" s="81">
        <v>17</v>
      </c>
      <c r="L15" s="81">
        <v>0</v>
      </c>
      <c r="M15" s="81">
        <v>47</v>
      </c>
      <c r="N15" s="91">
        <v>6</v>
      </c>
      <c r="O15" s="92">
        <v>0</v>
      </c>
      <c r="P15" s="93">
        <f>N15+O15</f>
        <v>6</v>
      </c>
      <c r="Q15" s="82">
        <f>IFERROR(P15/M15,"-")</f>
        <v>0.12765957446809</v>
      </c>
      <c r="R15" s="81">
        <v>1</v>
      </c>
      <c r="S15" s="81">
        <v>1</v>
      </c>
      <c r="T15" s="82">
        <f>IFERROR(S15/(O15+P15),"-")</f>
        <v>0.16666666666667</v>
      </c>
      <c r="U15" s="182">
        <f>IFERROR(J15/SUM(P15:P16),"-")</f>
        <v>3750</v>
      </c>
      <c r="V15" s="84">
        <v>1</v>
      </c>
      <c r="W15" s="82">
        <f>IF(P15=0,"-",V15/P15)</f>
        <v>0.16666666666667</v>
      </c>
      <c r="X15" s="186">
        <v>1155000</v>
      </c>
      <c r="Y15" s="187">
        <f>IFERROR(X15/P15,"-")</f>
        <v>192500</v>
      </c>
      <c r="Z15" s="187">
        <f>IFERROR(X15/V15,"-")</f>
        <v>1155000</v>
      </c>
      <c r="AA15" s="188">
        <f>SUM(X15:X16)-SUM(J15:J16)</f>
        <v>1133000</v>
      </c>
      <c r="AB15" s="85">
        <f>SUM(X15:X16)/SUM(J15:J16)</f>
        <v>26.177777777778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0.16666666666667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0.33333333333333</v>
      </c>
      <c r="BP15" s="121">
        <v>1</v>
      </c>
      <c r="BQ15" s="122">
        <f>IFERROR(BP15/BN15,"-")</f>
        <v>0.5</v>
      </c>
      <c r="BR15" s="123">
        <v>1155000</v>
      </c>
      <c r="BS15" s="124">
        <f>IFERROR(BR15/BN15,"-")</f>
        <v>577500</v>
      </c>
      <c r="BT15" s="125"/>
      <c r="BU15" s="125"/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1155000</v>
      </c>
      <c r="CQ15" s="141">
        <v>1155000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99</v>
      </c>
      <c r="C16" s="203" t="s">
        <v>100</v>
      </c>
      <c r="D16" s="203"/>
      <c r="E16" s="203"/>
      <c r="F16" s="203" t="s">
        <v>64</v>
      </c>
      <c r="G16" s="203"/>
      <c r="H16" s="90"/>
      <c r="I16" s="90"/>
      <c r="J16" s="188"/>
      <c r="K16" s="81">
        <v>26</v>
      </c>
      <c r="L16" s="81">
        <v>19</v>
      </c>
      <c r="M16" s="81">
        <v>6</v>
      </c>
      <c r="N16" s="91">
        <v>6</v>
      </c>
      <c r="O16" s="92">
        <v>0</v>
      </c>
      <c r="P16" s="93">
        <f>N16+O16</f>
        <v>6</v>
      </c>
      <c r="Q16" s="82">
        <f>IFERROR(P16/M16,"-")</f>
        <v>1</v>
      </c>
      <c r="R16" s="81">
        <v>0</v>
      </c>
      <c r="S16" s="81">
        <v>2</v>
      </c>
      <c r="T16" s="82">
        <f>IFERROR(S16/(O16+P16),"-")</f>
        <v>0.33333333333333</v>
      </c>
      <c r="U16" s="182"/>
      <c r="V16" s="84">
        <v>2</v>
      </c>
      <c r="W16" s="82">
        <f>IF(P16=0,"-",V16/P16)</f>
        <v>0.33333333333333</v>
      </c>
      <c r="X16" s="186">
        <v>23000</v>
      </c>
      <c r="Y16" s="187">
        <f>IFERROR(X16/P16,"-")</f>
        <v>3833.3333333333</v>
      </c>
      <c r="Z16" s="187">
        <f>IFERROR(X16/V16,"-")</f>
        <v>11500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0.33333333333333</v>
      </c>
      <c r="BG16" s="112">
        <v>1</v>
      </c>
      <c r="BH16" s="114">
        <f>IFERROR(BG16/BE16,"-")</f>
        <v>0.5</v>
      </c>
      <c r="BI16" s="115">
        <v>3000</v>
      </c>
      <c r="BJ16" s="116">
        <f>IFERROR(BI16/BE16,"-")</f>
        <v>1500</v>
      </c>
      <c r="BK16" s="117">
        <v>1</v>
      </c>
      <c r="BL16" s="117"/>
      <c r="BM16" s="117"/>
      <c r="BN16" s="119">
        <v>3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0.16666666666667</v>
      </c>
      <c r="BY16" s="128">
        <v>1</v>
      </c>
      <c r="BZ16" s="129">
        <f>IFERROR(BY16/BW16,"-")</f>
        <v>1</v>
      </c>
      <c r="CA16" s="130">
        <v>20000</v>
      </c>
      <c r="CB16" s="131">
        <f>IFERROR(CA16/BW16,"-")</f>
        <v>20000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23000</v>
      </c>
      <c r="CQ16" s="141">
        <v>20000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0.0090909090909091</v>
      </c>
      <c r="B17" s="203" t="s">
        <v>101</v>
      </c>
      <c r="C17" s="203" t="s">
        <v>83</v>
      </c>
      <c r="D17" s="203" t="s">
        <v>92</v>
      </c>
      <c r="E17" s="203"/>
      <c r="F17" s="203" t="s">
        <v>85</v>
      </c>
      <c r="G17" s="203" t="s">
        <v>102</v>
      </c>
      <c r="H17" s="90" t="s">
        <v>103</v>
      </c>
      <c r="I17" s="90" t="s">
        <v>104</v>
      </c>
      <c r="J17" s="188">
        <v>55000</v>
      </c>
      <c r="K17" s="81">
        <v>2</v>
      </c>
      <c r="L17" s="81">
        <v>0</v>
      </c>
      <c r="M17" s="81">
        <v>11</v>
      </c>
      <c r="N17" s="91">
        <v>2</v>
      </c>
      <c r="O17" s="92">
        <v>0</v>
      </c>
      <c r="P17" s="93">
        <f>N17+O17</f>
        <v>2</v>
      </c>
      <c r="Q17" s="82">
        <f>IFERROR(P17/M17,"-")</f>
        <v>0.18181818181818</v>
      </c>
      <c r="R17" s="81">
        <v>0</v>
      </c>
      <c r="S17" s="81">
        <v>0</v>
      </c>
      <c r="T17" s="82">
        <f>IFERROR(S17/(O17+P17),"-")</f>
        <v>0</v>
      </c>
      <c r="U17" s="182">
        <f>IFERROR(J17/SUM(P17:P18),"-")</f>
        <v>11000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-54500</v>
      </c>
      <c r="AB17" s="85">
        <f>SUM(X17:X18)/SUM(J17:J18)</f>
        <v>0.0090909090909091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1</v>
      </c>
      <c r="CG17" s="134">
        <f>IF(P17=0,"",IF(CF17=0,"",(CF17/P17)))</f>
        <v>0.5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105</v>
      </c>
      <c r="C18" s="203" t="s">
        <v>106</v>
      </c>
      <c r="D18" s="203"/>
      <c r="E18" s="203"/>
      <c r="F18" s="203" t="s">
        <v>64</v>
      </c>
      <c r="G18" s="203"/>
      <c r="H18" s="90"/>
      <c r="I18" s="90"/>
      <c r="J18" s="188"/>
      <c r="K18" s="81">
        <v>39</v>
      </c>
      <c r="L18" s="81">
        <v>19</v>
      </c>
      <c r="M18" s="81">
        <v>7</v>
      </c>
      <c r="N18" s="91">
        <v>3</v>
      </c>
      <c r="O18" s="92">
        <v>0</v>
      </c>
      <c r="P18" s="93">
        <f>N18+O18</f>
        <v>3</v>
      </c>
      <c r="Q18" s="82">
        <f>IFERROR(P18/M18,"-")</f>
        <v>0.42857142857143</v>
      </c>
      <c r="R18" s="81">
        <v>0</v>
      </c>
      <c r="S18" s="81">
        <v>2</v>
      </c>
      <c r="T18" s="82">
        <f>IFERROR(S18/(O18+P18),"-")</f>
        <v>0.66666666666667</v>
      </c>
      <c r="U18" s="182"/>
      <c r="V18" s="84">
        <v>1</v>
      </c>
      <c r="W18" s="82">
        <f>IF(P18=0,"-",V18/P18)</f>
        <v>0.33333333333333</v>
      </c>
      <c r="X18" s="186">
        <v>500</v>
      </c>
      <c r="Y18" s="187">
        <f>IFERROR(X18/P18,"-")</f>
        <v>166.66666666667</v>
      </c>
      <c r="Z18" s="187">
        <f>IFERROR(X18/V18,"-")</f>
        <v>500</v>
      </c>
      <c r="AA18" s="188"/>
      <c r="AB18" s="85"/>
      <c r="AC18" s="79"/>
      <c r="AD18" s="94">
        <v>1</v>
      </c>
      <c r="AE18" s="95">
        <f>IF(P18=0,"",IF(AD18=0,"",(AD18/P18)))</f>
        <v>0.33333333333333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0.33333333333333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>
        <v>1</v>
      </c>
      <c r="BZ18" s="129">
        <f>IFERROR(BY18/BW18,"-")</f>
        <v>1</v>
      </c>
      <c r="CA18" s="130">
        <v>500</v>
      </c>
      <c r="CB18" s="131">
        <f>IFERROR(CA18/BW18,"-")</f>
        <v>500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500</v>
      </c>
      <c r="CQ18" s="141">
        <v>500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1.5333333333333</v>
      </c>
      <c r="B19" s="203" t="s">
        <v>107</v>
      </c>
      <c r="C19" s="203" t="s">
        <v>108</v>
      </c>
      <c r="D19" s="203" t="s">
        <v>92</v>
      </c>
      <c r="E19" s="203"/>
      <c r="F19" s="203" t="s">
        <v>85</v>
      </c>
      <c r="G19" s="203" t="s">
        <v>109</v>
      </c>
      <c r="H19" s="90" t="s">
        <v>103</v>
      </c>
      <c r="I19" s="90" t="s">
        <v>110</v>
      </c>
      <c r="J19" s="188">
        <v>45000</v>
      </c>
      <c r="K19" s="81">
        <v>12</v>
      </c>
      <c r="L19" s="81">
        <v>0</v>
      </c>
      <c r="M19" s="81">
        <v>30</v>
      </c>
      <c r="N19" s="91">
        <v>6</v>
      </c>
      <c r="O19" s="92">
        <v>0</v>
      </c>
      <c r="P19" s="93">
        <f>N19+O19</f>
        <v>6</v>
      </c>
      <c r="Q19" s="82">
        <f>IFERROR(P19/M19,"-")</f>
        <v>0.2</v>
      </c>
      <c r="R19" s="81">
        <v>0</v>
      </c>
      <c r="S19" s="81">
        <v>2</v>
      </c>
      <c r="T19" s="82">
        <f>IFERROR(S19/(O19+P19),"-")</f>
        <v>0.33333333333333</v>
      </c>
      <c r="U19" s="182">
        <f>IFERROR(J19/SUM(P19:P20),"-")</f>
        <v>3000</v>
      </c>
      <c r="V19" s="84">
        <v>2</v>
      </c>
      <c r="W19" s="82">
        <f>IF(P19=0,"-",V19/P19)</f>
        <v>0.33333333333333</v>
      </c>
      <c r="X19" s="186">
        <v>40000</v>
      </c>
      <c r="Y19" s="187">
        <f>IFERROR(X19/P19,"-")</f>
        <v>6666.6666666667</v>
      </c>
      <c r="Z19" s="187">
        <f>IFERROR(X19/V19,"-")</f>
        <v>20000</v>
      </c>
      <c r="AA19" s="188">
        <f>SUM(X19:X20)-SUM(J19:J20)</f>
        <v>24000</v>
      </c>
      <c r="AB19" s="85">
        <f>SUM(X19:X20)/SUM(J19:J20)</f>
        <v>1.5333333333333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2</v>
      </c>
      <c r="AN19" s="101">
        <f>IF(P19=0,"",IF(AM19=0,"",(AM19/P19)))</f>
        <v>0.33333333333333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0.16666666666667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3</v>
      </c>
      <c r="BF19" s="113">
        <f>IF(P19=0,"",IF(BE19=0,"",(BE19/P19)))</f>
        <v>0.5</v>
      </c>
      <c r="BG19" s="112">
        <v>2</v>
      </c>
      <c r="BH19" s="114">
        <f>IFERROR(BG19/BE19,"-")</f>
        <v>0.66666666666667</v>
      </c>
      <c r="BI19" s="115">
        <v>40000</v>
      </c>
      <c r="BJ19" s="116">
        <f>IFERROR(BI19/BE19,"-")</f>
        <v>13333.333333333</v>
      </c>
      <c r="BK19" s="117">
        <v>1</v>
      </c>
      <c r="BL19" s="117"/>
      <c r="BM19" s="117">
        <v>1</v>
      </c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40000</v>
      </c>
      <c r="CQ19" s="141">
        <v>35000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111</v>
      </c>
      <c r="C20" s="203" t="s">
        <v>100</v>
      </c>
      <c r="D20" s="203"/>
      <c r="E20" s="203"/>
      <c r="F20" s="203" t="s">
        <v>64</v>
      </c>
      <c r="G20" s="203"/>
      <c r="H20" s="90"/>
      <c r="I20" s="90"/>
      <c r="J20" s="188"/>
      <c r="K20" s="81">
        <v>27</v>
      </c>
      <c r="L20" s="81">
        <v>22</v>
      </c>
      <c r="M20" s="81">
        <v>12</v>
      </c>
      <c r="N20" s="91">
        <v>9</v>
      </c>
      <c r="O20" s="92">
        <v>0</v>
      </c>
      <c r="P20" s="93">
        <f>N20+O20</f>
        <v>9</v>
      </c>
      <c r="Q20" s="82">
        <f>IFERROR(P20/M20,"-")</f>
        <v>0.75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3</v>
      </c>
      <c r="W20" s="82">
        <f>IF(P20=0,"-",V20/P20)</f>
        <v>0.33333333333333</v>
      </c>
      <c r="X20" s="186">
        <v>29000</v>
      </c>
      <c r="Y20" s="187">
        <f>IFERROR(X20/P20,"-")</f>
        <v>3222.2222222222</v>
      </c>
      <c r="Z20" s="187">
        <f>IFERROR(X20/V20,"-")</f>
        <v>9666.6666666667</v>
      </c>
      <c r="AA20" s="188"/>
      <c r="AB20" s="85"/>
      <c r="AC20" s="79"/>
      <c r="AD20" s="94">
        <v>1</v>
      </c>
      <c r="AE20" s="95">
        <f>IF(P20=0,"",IF(AD20=0,"",(AD20/P20)))</f>
        <v>0.11111111111111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4</v>
      </c>
      <c r="AW20" s="107">
        <f>IF(P20=0,"",IF(AV20=0,"",(AV20/P20)))</f>
        <v>0.44444444444444</v>
      </c>
      <c r="AX20" s="106">
        <v>1</v>
      </c>
      <c r="AY20" s="108">
        <f>IFERROR(AX20/AV20,"-")</f>
        <v>0.25</v>
      </c>
      <c r="AZ20" s="109">
        <v>5000</v>
      </c>
      <c r="BA20" s="110">
        <f>IFERROR(AZ20/AV20,"-")</f>
        <v>1250</v>
      </c>
      <c r="BB20" s="111">
        <v>1</v>
      </c>
      <c r="BC20" s="111"/>
      <c r="BD20" s="111"/>
      <c r="BE20" s="112">
        <v>3</v>
      </c>
      <c r="BF20" s="113">
        <f>IF(P20=0,"",IF(BE20=0,"",(BE20/P20)))</f>
        <v>0.33333333333333</v>
      </c>
      <c r="BG20" s="112">
        <v>2</v>
      </c>
      <c r="BH20" s="114">
        <f>IFERROR(BG20/BE20,"-")</f>
        <v>0.66666666666667</v>
      </c>
      <c r="BI20" s="115">
        <v>24000</v>
      </c>
      <c r="BJ20" s="116">
        <f>IFERROR(BI20/BE20,"-")</f>
        <v>8000</v>
      </c>
      <c r="BK20" s="117">
        <v>1</v>
      </c>
      <c r="BL20" s="117"/>
      <c r="BM20" s="117">
        <v>1</v>
      </c>
      <c r="BN20" s="119">
        <v>1</v>
      </c>
      <c r="BO20" s="120">
        <f>IF(P20=0,"",IF(BN20=0,"",(BN20/P20)))</f>
        <v>0.11111111111111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29000</v>
      </c>
      <c r="CQ20" s="141">
        <v>14000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2.5666666666667</v>
      </c>
      <c r="B21" s="203" t="s">
        <v>112</v>
      </c>
      <c r="C21" s="203" t="s">
        <v>113</v>
      </c>
      <c r="D21" s="203" t="s">
        <v>114</v>
      </c>
      <c r="E21" s="203"/>
      <c r="F21" s="203" t="s">
        <v>85</v>
      </c>
      <c r="G21" s="203" t="s">
        <v>115</v>
      </c>
      <c r="H21" s="90" t="s">
        <v>116</v>
      </c>
      <c r="I21" s="90" t="s">
        <v>110</v>
      </c>
      <c r="J21" s="188">
        <v>60000</v>
      </c>
      <c r="K21" s="81">
        <v>5</v>
      </c>
      <c r="L21" s="81">
        <v>0</v>
      </c>
      <c r="M21" s="81">
        <v>18</v>
      </c>
      <c r="N21" s="91">
        <v>2</v>
      </c>
      <c r="O21" s="92">
        <v>0</v>
      </c>
      <c r="P21" s="93">
        <f>N21+O21</f>
        <v>2</v>
      </c>
      <c r="Q21" s="82">
        <f>IFERROR(P21/M21,"-")</f>
        <v>0.11111111111111</v>
      </c>
      <c r="R21" s="81">
        <v>0</v>
      </c>
      <c r="S21" s="81">
        <v>1</v>
      </c>
      <c r="T21" s="82">
        <f>IFERROR(S21/(O21+P21),"-")</f>
        <v>0.5</v>
      </c>
      <c r="U21" s="182">
        <f>IFERROR(J21/SUM(P21:P22),"-")</f>
        <v>6666.6666666667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94000</v>
      </c>
      <c r="AB21" s="85">
        <f>SUM(X21:X22)/SUM(J21:J22)</f>
        <v>2.5666666666667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117</v>
      </c>
      <c r="C22" s="203" t="s">
        <v>116</v>
      </c>
      <c r="D22" s="203"/>
      <c r="E22" s="203"/>
      <c r="F22" s="203" t="s">
        <v>64</v>
      </c>
      <c r="G22" s="203"/>
      <c r="H22" s="90"/>
      <c r="I22" s="90"/>
      <c r="J22" s="188"/>
      <c r="K22" s="81">
        <v>38</v>
      </c>
      <c r="L22" s="81">
        <v>28</v>
      </c>
      <c r="M22" s="81">
        <v>11</v>
      </c>
      <c r="N22" s="91">
        <v>7</v>
      </c>
      <c r="O22" s="92">
        <v>0</v>
      </c>
      <c r="P22" s="93">
        <f>N22+O22</f>
        <v>7</v>
      </c>
      <c r="Q22" s="82">
        <f>IFERROR(P22/M22,"-")</f>
        <v>0.63636363636364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2</v>
      </c>
      <c r="W22" s="82">
        <f>IF(P22=0,"-",V22/P22)</f>
        <v>0.28571428571429</v>
      </c>
      <c r="X22" s="186">
        <v>154000</v>
      </c>
      <c r="Y22" s="187">
        <f>IFERROR(X22/P22,"-")</f>
        <v>22000</v>
      </c>
      <c r="Z22" s="187">
        <f>IFERROR(X22/V22,"-")</f>
        <v>77000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0.28571428571429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0.57142857142857</v>
      </c>
      <c r="BP22" s="121">
        <v>2</v>
      </c>
      <c r="BQ22" s="122">
        <f>IFERROR(BP22/BN22,"-")</f>
        <v>0.5</v>
      </c>
      <c r="BR22" s="123">
        <v>154000</v>
      </c>
      <c r="BS22" s="124">
        <f>IFERROR(BR22/BN22,"-")</f>
        <v>38500</v>
      </c>
      <c r="BT22" s="125"/>
      <c r="BU22" s="125">
        <v>1</v>
      </c>
      <c r="BV22" s="125">
        <v>1</v>
      </c>
      <c r="BW22" s="126">
        <v>1</v>
      </c>
      <c r="BX22" s="127">
        <f>IF(P22=0,"",IF(BW22=0,"",(BW22/P22)))</f>
        <v>0.14285714285714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154000</v>
      </c>
      <c r="CQ22" s="141">
        <v>146000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11.146666666667</v>
      </c>
      <c r="B23" s="203" t="s">
        <v>118</v>
      </c>
      <c r="C23" s="203" t="s">
        <v>91</v>
      </c>
      <c r="D23" s="203" t="s">
        <v>84</v>
      </c>
      <c r="E23" s="203"/>
      <c r="F23" s="203" t="s">
        <v>85</v>
      </c>
      <c r="G23" s="203" t="s">
        <v>119</v>
      </c>
      <c r="H23" s="90" t="s">
        <v>87</v>
      </c>
      <c r="I23" s="90" t="s">
        <v>120</v>
      </c>
      <c r="J23" s="188">
        <v>75000</v>
      </c>
      <c r="K23" s="81">
        <v>2</v>
      </c>
      <c r="L23" s="81">
        <v>0</v>
      </c>
      <c r="M23" s="81">
        <v>15</v>
      </c>
      <c r="N23" s="91">
        <v>1</v>
      </c>
      <c r="O23" s="92">
        <v>0</v>
      </c>
      <c r="P23" s="93">
        <f>N23+O23</f>
        <v>1</v>
      </c>
      <c r="Q23" s="82">
        <f>IFERROR(P23/M23,"-")</f>
        <v>0.066666666666667</v>
      </c>
      <c r="R23" s="81">
        <v>0</v>
      </c>
      <c r="S23" s="81">
        <v>1</v>
      </c>
      <c r="T23" s="82">
        <f>IFERROR(S23/(O23+P23),"-")</f>
        <v>1</v>
      </c>
      <c r="U23" s="182">
        <f>IFERROR(J23/SUM(P23:P24),"-")</f>
        <v>3750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761000</v>
      </c>
      <c r="AB23" s="85">
        <f>SUM(X23:X24)/SUM(J23:J24)</f>
        <v>11.146666666667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121</v>
      </c>
      <c r="C24" s="203"/>
      <c r="D24" s="203"/>
      <c r="E24" s="203"/>
      <c r="F24" s="203" t="s">
        <v>64</v>
      </c>
      <c r="G24" s="203"/>
      <c r="H24" s="90"/>
      <c r="I24" s="90"/>
      <c r="J24" s="188"/>
      <c r="K24" s="81">
        <v>66</v>
      </c>
      <c r="L24" s="81">
        <v>50</v>
      </c>
      <c r="M24" s="81">
        <v>39</v>
      </c>
      <c r="N24" s="91">
        <v>19</v>
      </c>
      <c r="O24" s="92">
        <v>0</v>
      </c>
      <c r="P24" s="93">
        <f>N24+O24</f>
        <v>19</v>
      </c>
      <c r="Q24" s="82">
        <f>IFERROR(P24/M24,"-")</f>
        <v>0.48717948717949</v>
      </c>
      <c r="R24" s="81">
        <v>6</v>
      </c>
      <c r="S24" s="81">
        <v>1</v>
      </c>
      <c r="T24" s="82">
        <f>IFERROR(S24/(O24+P24),"-")</f>
        <v>0.052631578947368</v>
      </c>
      <c r="U24" s="182"/>
      <c r="V24" s="84">
        <v>6</v>
      </c>
      <c r="W24" s="82">
        <f>IF(P24=0,"-",V24/P24)</f>
        <v>0.31578947368421</v>
      </c>
      <c r="X24" s="186">
        <v>836000</v>
      </c>
      <c r="Y24" s="187">
        <f>IFERROR(X24/P24,"-")</f>
        <v>44000</v>
      </c>
      <c r="Z24" s="187">
        <f>IFERROR(X24/V24,"-")</f>
        <v>139333.33333333</v>
      </c>
      <c r="AA24" s="188"/>
      <c r="AB24" s="85"/>
      <c r="AC24" s="79"/>
      <c r="AD24" s="94">
        <v>1</v>
      </c>
      <c r="AE24" s="95">
        <f>IF(P24=0,"",IF(AD24=0,"",(AD24/P24)))</f>
        <v>0.052631578947368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1</v>
      </c>
      <c r="AN24" s="101">
        <f>IF(P24=0,"",IF(AM24=0,"",(AM24/P24)))</f>
        <v>0.052631578947368</v>
      </c>
      <c r="AO24" s="100">
        <v>1</v>
      </c>
      <c r="AP24" s="102">
        <f>IFERROR(AP24/AM24,"-")</f>
        <v>0</v>
      </c>
      <c r="AQ24" s="103">
        <v>8000</v>
      </c>
      <c r="AR24" s="104">
        <f>IFERROR(AQ24/AM24,"-")</f>
        <v>8000</v>
      </c>
      <c r="AS24" s="105"/>
      <c r="AT24" s="105">
        <v>1</v>
      </c>
      <c r="AU24" s="105"/>
      <c r="AV24" s="106">
        <v>2</v>
      </c>
      <c r="AW24" s="107">
        <f>IF(P24=0,"",IF(AV24=0,"",(AV24/P24)))</f>
        <v>0.10526315789474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6</v>
      </c>
      <c r="BF24" s="113">
        <f>IF(P24=0,"",IF(BE24=0,"",(BE24/P24)))</f>
        <v>0.31578947368421</v>
      </c>
      <c r="BG24" s="112">
        <v>1</v>
      </c>
      <c r="BH24" s="114">
        <f>IFERROR(BG24/BE24,"-")</f>
        <v>0.16666666666667</v>
      </c>
      <c r="BI24" s="115">
        <v>6000</v>
      </c>
      <c r="BJ24" s="116">
        <f>IFERROR(BI24/BE24,"-")</f>
        <v>1000</v>
      </c>
      <c r="BK24" s="117"/>
      <c r="BL24" s="117">
        <v>1</v>
      </c>
      <c r="BM24" s="117"/>
      <c r="BN24" s="119">
        <v>7</v>
      </c>
      <c r="BO24" s="120">
        <f>IF(P24=0,"",IF(BN24=0,"",(BN24/P24)))</f>
        <v>0.36842105263158</v>
      </c>
      <c r="BP24" s="121">
        <v>3</v>
      </c>
      <c r="BQ24" s="122">
        <f>IFERROR(BP24/BN24,"-")</f>
        <v>0.42857142857143</v>
      </c>
      <c r="BR24" s="123">
        <v>772000</v>
      </c>
      <c r="BS24" s="124">
        <f>IFERROR(BR24/BN24,"-")</f>
        <v>110285.71428571</v>
      </c>
      <c r="BT24" s="125"/>
      <c r="BU24" s="125"/>
      <c r="BV24" s="125">
        <v>3</v>
      </c>
      <c r="BW24" s="126">
        <v>2</v>
      </c>
      <c r="BX24" s="127">
        <f>IF(P24=0,"",IF(BW24=0,"",(BW24/P24)))</f>
        <v>0.10526315789474</v>
      </c>
      <c r="BY24" s="128">
        <v>1</v>
      </c>
      <c r="BZ24" s="129">
        <f>IFERROR(BY24/BW24,"-")</f>
        <v>0.5</v>
      </c>
      <c r="CA24" s="130">
        <v>50000</v>
      </c>
      <c r="CB24" s="131">
        <f>IFERROR(CA24/BW24,"-")</f>
        <v>25000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6</v>
      </c>
      <c r="CP24" s="141">
        <v>836000</v>
      </c>
      <c r="CQ24" s="141">
        <v>720000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2.9466666666667</v>
      </c>
      <c r="B25" s="203" t="s">
        <v>122</v>
      </c>
      <c r="C25" s="203" t="s">
        <v>91</v>
      </c>
      <c r="D25" s="203" t="s">
        <v>84</v>
      </c>
      <c r="E25" s="203"/>
      <c r="F25" s="203" t="s">
        <v>85</v>
      </c>
      <c r="G25" s="203" t="s">
        <v>123</v>
      </c>
      <c r="H25" s="90" t="s">
        <v>87</v>
      </c>
      <c r="I25" s="90" t="s">
        <v>120</v>
      </c>
      <c r="J25" s="188">
        <v>75000</v>
      </c>
      <c r="K25" s="81">
        <v>12</v>
      </c>
      <c r="L25" s="81">
        <v>0</v>
      </c>
      <c r="M25" s="81">
        <v>51</v>
      </c>
      <c r="N25" s="91">
        <v>6</v>
      </c>
      <c r="O25" s="92">
        <v>0</v>
      </c>
      <c r="P25" s="93">
        <f>N25+O25</f>
        <v>6</v>
      </c>
      <c r="Q25" s="82">
        <f>IFERROR(P25/M25,"-")</f>
        <v>0.11764705882353</v>
      </c>
      <c r="R25" s="81">
        <v>1</v>
      </c>
      <c r="S25" s="81">
        <v>1</v>
      </c>
      <c r="T25" s="82">
        <f>IFERROR(S25/(O25+P25),"-")</f>
        <v>0.16666666666667</v>
      </c>
      <c r="U25" s="182">
        <f>IFERROR(J25/SUM(P25:P26),"-")</f>
        <v>3571.4285714286</v>
      </c>
      <c r="V25" s="84">
        <v>1</v>
      </c>
      <c r="W25" s="82">
        <f>IF(P25=0,"-",V25/P25)</f>
        <v>0.16666666666667</v>
      </c>
      <c r="X25" s="186">
        <v>40000</v>
      </c>
      <c r="Y25" s="187">
        <f>IFERROR(X25/P25,"-")</f>
        <v>6666.6666666667</v>
      </c>
      <c r="Z25" s="187">
        <f>IFERROR(X25/V25,"-")</f>
        <v>40000</v>
      </c>
      <c r="AA25" s="188">
        <f>SUM(X25:X26)-SUM(J25:J26)</f>
        <v>146000</v>
      </c>
      <c r="AB25" s="85">
        <f>SUM(X25:X26)/SUM(J25:J26)</f>
        <v>2.9466666666667</v>
      </c>
      <c r="AC25" s="79"/>
      <c r="AD25" s="94">
        <v>1</v>
      </c>
      <c r="AE25" s="95">
        <f>IF(P25=0,"",IF(AD25=0,"",(AD25/P25)))</f>
        <v>0.16666666666667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0.16666666666667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2</v>
      </c>
      <c r="BF25" s="113">
        <f>IF(P25=0,"",IF(BE25=0,"",(BE25/P25)))</f>
        <v>0.33333333333333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0.33333333333333</v>
      </c>
      <c r="BP25" s="121">
        <v>1</v>
      </c>
      <c r="BQ25" s="122">
        <f>IFERROR(BP25/BN25,"-")</f>
        <v>0.5</v>
      </c>
      <c r="BR25" s="123">
        <v>40000</v>
      </c>
      <c r="BS25" s="124">
        <f>IFERROR(BR25/BN25,"-")</f>
        <v>20000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40000</v>
      </c>
      <c r="CQ25" s="141">
        <v>40000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124</v>
      </c>
      <c r="C26" s="203"/>
      <c r="D26" s="203"/>
      <c r="E26" s="203"/>
      <c r="F26" s="203" t="s">
        <v>64</v>
      </c>
      <c r="G26" s="203"/>
      <c r="H26" s="90"/>
      <c r="I26" s="90"/>
      <c r="J26" s="188"/>
      <c r="K26" s="81">
        <v>52</v>
      </c>
      <c r="L26" s="81">
        <v>39</v>
      </c>
      <c r="M26" s="81">
        <v>21</v>
      </c>
      <c r="N26" s="91">
        <v>15</v>
      </c>
      <c r="O26" s="92">
        <v>0</v>
      </c>
      <c r="P26" s="93">
        <f>N26+O26</f>
        <v>15</v>
      </c>
      <c r="Q26" s="82">
        <f>IFERROR(P26/M26,"-")</f>
        <v>0.71428571428571</v>
      </c>
      <c r="R26" s="81">
        <v>6</v>
      </c>
      <c r="S26" s="81">
        <v>2</v>
      </c>
      <c r="T26" s="82">
        <f>IFERROR(S26/(O26+P26),"-")</f>
        <v>0.13333333333333</v>
      </c>
      <c r="U26" s="182"/>
      <c r="V26" s="84">
        <v>8</v>
      </c>
      <c r="W26" s="82">
        <f>IF(P26=0,"-",V26/P26)</f>
        <v>0.53333333333333</v>
      </c>
      <c r="X26" s="186">
        <v>181000</v>
      </c>
      <c r="Y26" s="187">
        <f>IFERROR(X26/P26,"-")</f>
        <v>12066.666666667</v>
      </c>
      <c r="Z26" s="187">
        <f>IFERROR(X26/V26,"-")</f>
        <v>22625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2</v>
      </c>
      <c r="AN26" s="101">
        <f>IF(P26=0,"",IF(AM26=0,"",(AM26/P26)))</f>
        <v>0.13333333333333</v>
      </c>
      <c r="AO26" s="100">
        <v>1</v>
      </c>
      <c r="AP26" s="102">
        <f>IFERROR(AP26/AM26,"-")</f>
        <v>0</v>
      </c>
      <c r="AQ26" s="103">
        <v>3000</v>
      </c>
      <c r="AR26" s="104">
        <f>IFERROR(AQ26/AM26,"-")</f>
        <v>1500</v>
      </c>
      <c r="AS26" s="105">
        <v>1</v>
      </c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5</v>
      </c>
      <c r="BF26" s="113">
        <f>IF(P26=0,"",IF(BE26=0,"",(BE26/P26)))</f>
        <v>0.33333333333333</v>
      </c>
      <c r="BG26" s="112">
        <v>2</v>
      </c>
      <c r="BH26" s="114">
        <f>IFERROR(BG26/BE26,"-")</f>
        <v>0.4</v>
      </c>
      <c r="BI26" s="115">
        <v>71000</v>
      </c>
      <c r="BJ26" s="116">
        <f>IFERROR(BI26/BE26,"-")</f>
        <v>14200</v>
      </c>
      <c r="BK26" s="117"/>
      <c r="BL26" s="117"/>
      <c r="BM26" s="117">
        <v>2</v>
      </c>
      <c r="BN26" s="119">
        <v>3</v>
      </c>
      <c r="BO26" s="120">
        <f>IF(P26=0,"",IF(BN26=0,"",(BN26/P26)))</f>
        <v>0.2</v>
      </c>
      <c r="BP26" s="121">
        <v>2</v>
      </c>
      <c r="BQ26" s="122">
        <f>IFERROR(BP26/BN26,"-")</f>
        <v>0.66666666666667</v>
      </c>
      <c r="BR26" s="123">
        <v>90000</v>
      </c>
      <c r="BS26" s="124">
        <f>IFERROR(BR26/BN26,"-")</f>
        <v>30000</v>
      </c>
      <c r="BT26" s="125">
        <v>1</v>
      </c>
      <c r="BU26" s="125"/>
      <c r="BV26" s="125">
        <v>1</v>
      </c>
      <c r="BW26" s="126">
        <v>4</v>
      </c>
      <c r="BX26" s="127">
        <f>IF(P26=0,"",IF(BW26=0,"",(BW26/P26)))</f>
        <v>0.26666666666667</v>
      </c>
      <c r="BY26" s="128">
        <v>2</v>
      </c>
      <c r="BZ26" s="129">
        <f>IFERROR(BY26/BW26,"-")</f>
        <v>0.5</v>
      </c>
      <c r="CA26" s="130">
        <v>4500</v>
      </c>
      <c r="CB26" s="131">
        <f>IFERROR(CA26/BW26,"-")</f>
        <v>1125</v>
      </c>
      <c r="CC26" s="132">
        <v>2</v>
      </c>
      <c r="CD26" s="132"/>
      <c r="CE26" s="132"/>
      <c r="CF26" s="133">
        <v>1</v>
      </c>
      <c r="CG26" s="134">
        <f>IF(P26=0,"",IF(CF26=0,"",(CF26/P26)))</f>
        <v>0.066666666666667</v>
      </c>
      <c r="CH26" s="135">
        <v>1</v>
      </c>
      <c r="CI26" s="136">
        <f>IFERROR(CH26/CF26,"-")</f>
        <v>1</v>
      </c>
      <c r="CJ26" s="137">
        <v>12500</v>
      </c>
      <c r="CK26" s="138">
        <f>IFERROR(CJ26/CF26,"-")</f>
        <v>12500</v>
      </c>
      <c r="CL26" s="139">
        <v>1</v>
      </c>
      <c r="CM26" s="139"/>
      <c r="CN26" s="139"/>
      <c r="CO26" s="140">
        <v>8</v>
      </c>
      <c r="CP26" s="141">
        <v>181000</v>
      </c>
      <c r="CQ26" s="141">
        <v>85000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2.2666666666667</v>
      </c>
      <c r="B27" s="203" t="s">
        <v>125</v>
      </c>
      <c r="C27" s="203" t="s">
        <v>126</v>
      </c>
      <c r="D27" s="203" t="s">
        <v>127</v>
      </c>
      <c r="E27" s="203"/>
      <c r="F27" s="203" t="s">
        <v>85</v>
      </c>
      <c r="G27" s="203" t="s">
        <v>128</v>
      </c>
      <c r="H27" s="90" t="s">
        <v>129</v>
      </c>
      <c r="I27" s="90" t="s">
        <v>130</v>
      </c>
      <c r="J27" s="188">
        <v>75000</v>
      </c>
      <c r="K27" s="81">
        <v>60</v>
      </c>
      <c r="L27" s="81">
        <v>0</v>
      </c>
      <c r="M27" s="81">
        <v>200</v>
      </c>
      <c r="N27" s="91">
        <v>21</v>
      </c>
      <c r="O27" s="92">
        <v>0</v>
      </c>
      <c r="P27" s="93">
        <f>N27+O27</f>
        <v>21</v>
      </c>
      <c r="Q27" s="82">
        <f>IFERROR(P27/M27,"-")</f>
        <v>0.105</v>
      </c>
      <c r="R27" s="81">
        <v>2</v>
      </c>
      <c r="S27" s="81">
        <v>4</v>
      </c>
      <c r="T27" s="82">
        <f>IFERROR(S27/(O27+P27),"-")</f>
        <v>0.19047619047619</v>
      </c>
      <c r="U27" s="182">
        <f>IFERROR(J27/SUM(P27:P28),"-")</f>
        <v>1250</v>
      </c>
      <c r="V27" s="84">
        <v>4</v>
      </c>
      <c r="W27" s="82">
        <f>IF(P27=0,"-",V27/P27)</f>
        <v>0.19047619047619</v>
      </c>
      <c r="X27" s="186">
        <v>50000</v>
      </c>
      <c r="Y27" s="187">
        <f>IFERROR(X27/P27,"-")</f>
        <v>2380.9523809524</v>
      </c>
      <c r="Z27" s="187">
        <f>IFERROR(X27/V27,"-")</f>
        <v>12500</v>
      </c>
      <c r="AA27" s="188">
        <f>SUM(X27:X28)-SUM(J27:J28)</f>
        <v>95000</v>
      </c>
      <c r="AB27" s="85">
        <f>SUM(X27:X28)/SUM(J27:J28)</f>
        <v>2.2666666666667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4</v>
      </c>
      <c r="AN27" s="101">
        <f>IF(P27=0,"",IF(AM27=0,"",(AM27/P27)))</f>
        <v>0.19047619047619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8</v>
      </c>
      <c r="BF27" s="113">
        <f>IF(P27=0,"",IF(BE27=0,"",(BE27/P27)))</f>
        <v>0.38095238095238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6</v>
      </c>
      <c r="BO27" s="120">
        <f>IF(P27=0,"",IF(BN27=0,"",(BN27/P27)))</f>
        <v>0.28571428571429</v>
      </c>
      <c r="BP27" s="121">
        <v>3</v>
      </c>
      <c r="BQ27" s="122">
        <f>IFERROR(BP27/BN27,"-")</f>
        <v>0.5</v>
      </c>
      <c r="BR27" s="123">
        <v>22000</v>
      </c>
      <c r="BS27" s="124">
        <f>IFERROR(BR27/BN27,"-")</f>
        <v>3666.6666666667</v>
      </c>
      <c r="BT27" s="125">
        <v>1</v>
      </c>
      <c r="BU27" s="125">
        <v>1</v>
      </c>
      <c r="BV27" s="125">
        <v>1</v>
      </c>
      <c r="BW27" s="126">
        <v>3</v>
      </c>
      <c r="BX27" s="127">
        <f>IF(P27=0,"",IF(BW27=0,"",(BW27/P27)))</f>
        <v>0.14285714285714</v>
      </c>
      <c r="BY27" s="128">
        <v>1</v>
      </c>
      <c r="BZ27" s="129">
        <f>IFERROR(BY27/BW27,"-")</f>
        <v>0.33333333333333</v>
      </c>
      <c r="CA27" s="130">
        <v>28000</v>
      </c>
      <c r="CB27" s="131">
        <f>IFERROR(CA27/BW27,"-")</f>
        <v>9333.3333333333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4</v>
      </c>
      <c r="CP27" s="141">
        <v>50000</v>
      </c>
      <c r="CQ27" s="141">
        <v>28000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131</v>
      </c>
      <c r="C28" s="203"/>
      <c r="D28" s="203"/>
      <c r="E28" s="203"/>
      <c r="F28" s="203" t="s">
        <v>64</v>
      </c>
      <c r="G28" s="203"/>
      <c r="H28" s="90"/>
      <c r="I28" s="90"/>
      <c r="J28" s="188"/>
      <c r="K28" s="81">
        <v>186</v>
      </c>
      <c r="L28" s="81">
        <v>143</v>
      </c>
      <c r="M28" s="81">
        <v>61</v>
      </c>
      <c r="N28" s="91">
        <v>39</v>
      </c>
      <c r="O28" s="92">
        <v>0</v>
      </c>
      <c r="P28" s="93">
        <f>N28+O28</f>
        <v>39</v>
      </c>
      <c r="Q28" s="82">
        <f>IFERROR(P28/M28,"-")</f>
        <v>0.63934426229508</v>
      </c>
      <c r="R28" s="81">
        <v>5</v>
      </c>
      <c r="S28" s="81">
        <v>6</v>
      </c>
      <c r="T28" s="82">
        <f>IFERROR(S28/(O28+P28),"-")</f>
        <v>0.15384615384615</v>
      </c>
      <c r="U28" s="182"/>
      <c r="V28" s="84">
        <v>6</v>
      </c>
      <c r="W28" s="82">
        <f>IF(P28=0,"-",V28/P28)</f>
        <v>0.15384615384615</v>
      </c>
      <c r="X28" s="186">
        <v>120000</v>
      </c>
      <c r="Y28" s="187">
        <f>IFERROR(X28/P28,"-")</f>
        <v>3076.9230769231</v>
      </c>
      <c r="Z28" s="187">
        <f>IFERROR(X28/V28,"-")</f>
        <v>20000</v>
      </c>
      <c r="AA28" s="188"/>
      <c r="AB28" s="85"/>
      <c r="AC28" s="79"/>
      <c r="AD28" s="94">
        <v>2</v>
      </c>
      <c r="AE28" s="95">
        <f>IF(P28=0,"",IF(AD28=0,"",(AD28/P28)))</f>
        <v>0.051282051282051</v>
      </c>
      <c r="AF28" s="94"/>
      <c r="AG28" s="96">
        <f>IFERROR(AF28/AD28,"-")</f>
        <v>0</v>
      </c>
      <c r="AH28" s="97"/>
      <c r="AI28" s="98">
        <f>IFERROR(AH28/AD28,"-")</f>
        <v>0</v>
      </c>
      <c r="AJ28" s="99"/>
      <c r="AK28" s="99"/>
      <c r="AL28" s="99"/>
      <c r="AM28" s="100">
        <v>2</v>
      </c>
      <c r="AN28" s="101">
        <f>IF(P28=0,"",IF(AM28=0,"",(AM28/P28)))</f>
        <v>0.051282051282051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>
        <v>2</v>
      </c>
      <c r="AW28" s="107">
        <f>IF(P28=0,"",IF(AV28=0,"",(AV28/P28)))</f>
        <v>0.051282051282051</v>
      </c>
      <c r="AX28" s="106">
        <v>1</v>
      </c>
      <c r="AY28" s="108">
        <f>IFERROR(AX28/AV28,"-")</f>
        <v>0.5</v>
      </c>
      <c r="AZ28" s="109">
        <v>15000</v>
      </c>
      <c r="BA28" s="110">
        <f>IFERROR(AZ28/AV28,"-")</f>
        <v>7500</v>
      </c>
      <c r="BB28" s="111"/>
      <c r="BC28" s="111">
        <v>1</v>
      </c>
      <c r="BD28" s="111"/>
      <c r="BE28" s="112">
        <v>11</v>
      </c>
      <c r="BF28" s="113">
        <f>IF(P28=0,"",IF(BE28=0,"",(BE28/P28)))</f>
        <v>0.28205128205128</v>
      </c>
      <c r="BG28" s="112">
        <v>1</v>
      </c>
      <c r="BH28" s="114">
        <f>IFERROR(BG28/BE28,"-")</f>
        <v>0.090909090909091</v>
      </c>
      <c r="BI28" s="115">
        <v>5000</v>
      </c>
      <c r="BJ28" s="116">
        <f>IFERROR(BI28/BE28,"-")</f>
        <v>454.54545454545</v>
      </c>
      <c r="BK28" s="117">
        <v>1</v>
      </c>
      <c r="BL28" s="117"/>
      <c r="BM28" s="117"/>
      <c r="BN28" s="119">
        <v>11</v>
      </c>
      <c r="BO28" s="120">
        <f>IF(P28=0,"",IF(BN28=0,"",(BN28/P28)))</f>
        <v>0.28205128205128</v>
      </c>
      <c r="BP28" s="121">
        <v>2</v>
      </c>
      <c r="BQ28" s="122">
        <f>IFERROR(BP28/BN28,"-")</f>
        <v>0.18181818181818</v>
      </c>
      <c r="BR28" s="123">
        <v>31000</v>
      </c>
      <c r="BS28" s="124">
        <f>IFERROR(BR28/BN28,"-")</f>
        <v>2818.1818181818</v>
      </c>
      <c r="BT28" s="125">
        <v>1</v>
      </c>
      <c r="BU28" s="125"/>
      <c r="BV28" s="125">
        <v>1</v>
      </c>
      <c r="BW28" s="126">
        <v>8</v>
      </c>
      <c r="BX28" s="127">
        <f>IF(P28=0,"",IF(BW28=0,"",(BW28/P28)))</f>
        <v>0.20512820512821</v>
      </c>
      <c r="BY28" s="128">
        <v>2</v>
      </c>
      <c r="BZ28" s="129">
        <f>IFERROR(BY28/BW28,"-")</f>
        <v>0.25</v>
      </c>
      <c r="CA28" s="130">
        <v>69000</v>
      </c>
      <c r="CB28" s="131">
        <f>IFERROR(CA28/BW28,"-")</f>
        <v>8625</v>
      </c>
      <c r="CC28" s="132"/>
      <c r="CD28" s="132"/>
      <c r="CE28" s="132">
        <v>2</v>
      </c>
      <c r="CF28" s="133">
        <v>3</v>
      </c>
      <c r="CG28" s="134">
        <f>IF(P28=0,"",IF(CF28=0,"",(CF28/P28)))</f>
        <v>0.076923076923077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6</v>
      </c>
      <c r="CP28" s="141">
        <v>120000</v>
      </c>
      <c r="CQ28" s="141">
        <v>39000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1.7636363636364</v>
      </c>
      <c r="B29" s="203" t="s">
        <v>132</v>
      </c>
      <c r="C29" s="203" t="s">
        <v>133</v>
      </c>
      <c r="D29" s="203" t="s">
        <v>92</v>
      </c>
      <c r="E29" s="203"/>
      <c r="F29" s="203" t="s">
        <v>85</v>
      </c>
      <c r="G29" s="203" t="s">
        <v>134</v>
      </c>
      <c r="H29" s="90" t="s">
        <v>103</v>
      </c>
      <c r="I29" s="90" t="s">
        <v>135</v>
      </c>
      <c r="J29" s="188">
        <v>55000</v>
      </c>
      <c r="K29" s="81">
        <v>2</v>
      </c>
      <c r="L29" s="81">
        <v>0</v>
      </c>
      <c r="M29" s="81">
        <v>14</v>
      </c>
      <c r="N29" s="91">
        <v>1</v>
      </c>
      <c r="O29" s="92">
        <v>0</v>
      </c>
      <c r="P29" s="93">
        <f>N29+O29</f>
        <v>1</v>
      </c>
      <c r="Q29" s="82">
        <f>IFERROR(P29/M29,"-")</f>
        <v>0.071428571428571</v>
      </c>
      <c r="R29" s="81">
        <v>1</v>
      </c>
      <c r="S29" s="81">
        <v>0</v>
      </c>
      <c r="T29" s="82">
        <f>IFERROR(S29/(O29+P29),"-")</f>
        <v>0</v>
      </c>
      <c r="U29" s="182">
        <f>IFERROR(J29/SUM(P29:P30),"-")</f>
        <v>7857.1428571429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42000</v>
      </c>
      <c r="AB29" s="85">
        <f>SUM(X29:X30)/SUM(J29:J30)</f>
        <v>1.7636363636364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136</v>
      </c>
      <c r="C30" s="203"/>
      <c r="D30" s="203"/>
      <c r="E30" s="203"/>
      <c r="F30" s="203" t="s">
        <v>64</v>
      </c>
      <c r="G30" s="203"/>
      <c r="H30" s="90"/>
      <c r="I30" s="90"/>
      <c r="J30" s="188"/>
      <c r="K30" s="81">
        <v>27</v>
      </c>
      <c r="L30" s="81">
        <v>15</v>
      </c>
      <c r="M30" s="81">
        <v>9</v>
      </c>
      <c r="N30" s="91">
        <v>6</v>
      </c>
      <c r="O30" s="92">
        <v>0</v>
      </c>
      <c r="P30" s="93">
        <f>N30+O30</f>
        <v>6</v>
      </c>
      <c r="Q30" s="82">
        <f>IFERROR(P30/M30,"-")</f>
        <v>0.66666666666667</v>
      </c>
      <c r="R30" s="81">
        <v>3</v>
      </c>
      <c r="S30" s="81">
        <v>0</v>
      </c>
      <c r="T30" s="82">
        <f>IFERROR(S30/(O30+P30),"-")</f>
        <v>0</v>
      </c>
      <c r="U30" s="182"/>
      <c r="V30" s="84">
        <v>3</v>
      </c>
      <c r="W30" s="82">
        <f>IF(P30=0,"-",V30/P30)</f>
        <v>0.5</v>
      </c>
      <c r="X30" s="186">
        <v>97000</v>
      </c>
      <c r="Y30" s="187">
        <f>IFERROR(X30/P30,"-")</f>
        <v>16166.666666667</v>
      </c>
      <c r="Z30" s="187">
        <f>IFERROR(X30/V30,"-")</f>
        <v>32333.333333333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0.16666666666667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0.33333333333333</v>
      </c>
      <c r="BP30" s="121">
        <v>1</v>
      </c>
      <c r="BQ30" s="122">
        <f>IFERROR(BP30/BN30,"-")</f>
        <v>0.5</v>
      </c>
      <c r="BR30" s="123">
        <v>10000</v>
      </c>
      <c r="BS30" s="124">
        <f>IFERROR(BR30/BN30,"-")</f>
        <v>5000</v>
      </c>
      <c r="BT30" s="125"/>
      <c r="BU30" s="125">
        <v>1</v>
      </c>
      <c r="BV30" s="125"/>
      <c r="BW30" s="126">
        <v>1</v>
      </c>
      <c r="BX30" s="127">
        <f>IF(P30=0,"",IF(BW30=0,"",(BW30/P30)))</f>
        <v>0.16666666666667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2</v>
      </c>
      <c r="CG30" s="134">
        <f>IF(P30=0,"",IF(CF30=0,"",(CF30/P30)))</f>
        <v>0.33333333333333</v>
      </c>
      <c r="CH30" s="135">
        <v>2</v>
      </c>
      <c r="CI30" s="136">
        <f>IFERROR(CH30/CF30,"-")</f>
        <v>1</v>
      </c>
      <c r="CJ30" s="137">
        <v>87000</v>
      </c>
      <c r="CK30" s="138">
        <f>IFERROR(CJ30/CF30,"-")</f>
        <v>43500</v>
      </c>
      <c r="CL30" s="139"/>
      <c r="CM30" s="139"/>
      <c r="CN30" s="139">
        <v>2</v>
      </c>
      <c r="CO30" s="140">
        <v>3</v>
      </c>
      <c r="CP30" s="141">
        <v>97000</v>
      </c>
      <c r="CQ30" s="141">
        <v>78000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30"/>
      <c r="B31" s="87"/>
      <c r="C31" s="88"/>
      <c r="D31" s="88"/>
      <c r="E31" s="88"/>
      <c r="F31" s="89"/>
      <c r="G31" s="90"/>
      <c r="H31" s="90"/>
      <c r="I31" s="90"/>
      <c r="J31" s="192"/>
      <c r="K31" s="34"/>
      <c r="L31" s="34"/>
      <c r="M31" s="31"/>
      <c r="N31" s="23"/>
      <c r="O31" s="23"/>
      <c r="P31" s="23"/>
      <c r="Q31" s="33"/>
      <c r="R31" s="32"/>
      <c r="S31" s="23"/>
      <c r="T31" s="32"/>
      <c r="U31" s="183"/>
      <c r="V31" s="25"/>
      <c r="W31" s="25"/>
      <c r="X31" s="189"/>
      <c r="Y31" s="189"/>
      <c r="Z31" s="189"/>
      <c r="AA31" s="189"/>
      <c r="AB31" s="33"/>
      <c r="AC31" s="59"/>
      <c r="AD31" s="63"/>
      <c r="AE31" s="64"/>
      <c r="AF31" s="63"/>
      <c r="AG31" s="67"/>
      <c r="AH31" s="68"/>
      <c r="AI31" s="69"/>
      <c r="AJ31" s="70"/>
      <c r="AK31" s="70"/>
      <c r="AL31" s="70"/>
      <c r="AM31" s="63"/>
      <c r="AN31" s="64"/>
      <c r="AO31" s="63"/>
      <c r="AP31" s="67"/>
      <c r="AQ31" s="68"/>
      <c r="AR31" s="69"/>
      <c r="AS31" s="70"/>
      <c r="AT31" s="70"/>
      <c r="AU31" s="70"/>
      <c r="AV31" s="63"/>
      <c r="AW31" s="64"/>
      <c r="AX31" s="63"/>
      <c r="AY31" s="67"/>
      <c r="AZ31" s="68"/>
      <c r="BA31" s="69"/>
      <c r="BB31" s="70"/>
      <c r="BC31" s="70"/>
      <c r="BD31" s="70"/>
      <c r="BE31" s="63"/>
      <c r="BF31" s="64"/>
      <c r="BG31" s="63"/>
      <c r="BH31" s="67"/>
      <c r="BI31" s="68"/>
      <c r="BJ31" s="69"/>
      <c r="BK31" s="70"/>
      <c r="BL31" s="70"/>
      <c r="BM31" s="70"/>
      <c r="BN31" s="65"/>
      <c r="BO31" s="66"/>
      <c r="BP31" s="63"/>
      <c r="BQ31" s="67"/>
      <c r="BR31" s="68"/>
      <c r="BS31" s="69"/>
      <c r="BT31" s="70"/>
      <c r="BU31" s="70"/>
      <c r="BV31" s="70"/>
      <c r="BW31" s="65"/>
      <c r="BX31" s="66"/>
      <c r="BY31" s="63"/>
      <c r="BZ31" s="67"/>
      <c r="CA31" s="68"/>
      <c r="CB31" s="69"/>
      <c r="CC31" s="70"/>
      <c r="CD31" s="70"/>
      <c r="CE31" s="70"/>
      <c r="CF31" s="65"/>
      <c r="CG31" s="66"/>
      <c r="CH31" s="63"/>
      <c r="CI31" s="67"/>
      <c r="CJ31" s="68"/>
      <c r="CK31" s="69"/>
      <c r="CL31" s="70"/>
      <c r="CM31" s="70"/>
      <c r="CN31" s="70"/>
      <c r="CO31" s="71"/>
      <c r="CP31" s="68"/>
      <c r="CQ31" s="68"/>
      <c r="CR31" s="68"/>
      <c r="CS31" s="72"/>
    </row>
    <row r="32" spans="1:98">
      <c r="A32" s="30"/>
      <c r="B32" s="37"/>
      <c r="C32" s="21"/>
      <c r="D32" s="21"/>
      <c r="E32" s="21"/>
      <c r="F32" s="22"/>
      <c r="G32" s="36"/>
      <c r="H32" s="36"/>
      <c r="I32" s="75"/>
      <c r="J32" s="193"/>
      <c r="K32" s="34"/>
      <c r="L32" s="34"/>
      <c r="M32" s="31"/>
      <c r="N32" s="23"/>
      <c r="O32" s="23"/>
      <c r="P32" s="23"/>
      <c r="Q32" s="33"/>
      <c r="R32" s="32"/>
      <c r="S32" s="23"/>
      <c r="T32" s="32"/>
      <c r="U32" s="183"/>
      <c r="V32" s="25"/>
      <c r="W32" s="25"/>
      <c r="X32" s="189"/>
      <c r="Y32" s="189"/>
      <c r="Z32" s="189"/>
      <c r="AA32" s="189"/>
      <c r="AB32" s="33"/>
      <c r="AC32" s="61"/>
      <c r="AD32" s="63"/>
      <c r="AE32" s="64"/>
      <c r="AF32" s="63"/>
      <c r="AG32" s="67"/>
      <c r="AH32" s="68"/>
      <c r="AI32" s="69"/>
      <c r="AJ32" s="70"/>
      <c r="AK32" s="70"/>
      <c r="AL32" s="70"/>
      <c r="AM32" s="63"/>
      <c r="AN32" s="64"/>
      <c r="AO32" s="63"/>
      <c r="AP32" s="67"/>
      <c r="AQ32" s="68"/>
      <c r="AR32" s="69"/>
      <c r="AS32" s="70"/>
      <c r="AT32" s="70"/>
      <c r="AU32" s="70"/>
      <c r="AV32" s="63"/>
      <c r="AW32" s="64"/>
      <c r="AX32" s="63"/>
      <c r="AY32" s="67"/>
      <c r="AZ32" s="68"/>
      <c r="BA32" s="69"/>
      <c r="BB32" s="70"/>
      <c r="BC32" s="70"/>
      <c r="BD32" s="70"/>
      <c r="BE32" s="63"/>
      <c r="BF32" s="64"/>
      <c r="BG32" s="63"/>
      <c r="BH32" s="67"/>
      <c r="BI32" s="68"/>
      <c r="BJ32" s="69"/>
      <c r="BK32" s="70"/>
      <c r="BL32" s="70"/>
      <c r="BM32" s="70"/>
      <c r="BN32" s="65"/>
      <c r="BO32" s="66"/>
      <c r="BP32" s="63"/>
      <c r="BQ32" s="67"/>
      <c r="BR32" s="68"/>
      <c r="BS32" s="69"/>
      <c r="BT32" s="70"/>
      <c r="BU32" s="70"/>
      <c r="BV32" s="70"/>
      <c r="BW32" s="65"/>
      <c r="BX32" s="66"/>
      <c r="BY32" s="63"/>
      <c r="BZ32" s="67"/>
      <c r="CA32" s="68"/>
      <c r="CB32" s="69"/>
      <c r="CC32" s="70"/>
      <c r="CD32" s="70"/>
      <c r="CE32" s="70"/>
      <c r="CF32" s="65"/>
      <c r="CG32" s="66"/>
      <c r="CH32" s="63"/>
      <c r="CI32" s="67"/>
      <c r="CJ32" s="68"/>
      <c r="CK32" s="69"/>
      <c r="CL32" s="70"/>
      <c r="CM32" s="70"/>
      <c r="CN32" s="70"/>
      <c r="CO32" s="71"/>
      <c r="CP32" s="68"/>
      <c r="CQ32" s="68"/>
      <c r="CR32" s="68"/>
      <c r="CS32" s="72"/>
    </row>
    <row r="33" spans="1:98">
      <c r="A33" s="19">
        <f>AB33</f>
        <v>4.0709642470206</v>
      </c>
      <c r="B33" s="39"/>
      <c r="C33" s="39"/>
      <c r="D33" s="39"/>
      <c r="E33" s="39"/>
      <c r="F33" s="39"/>
      <c r="G33" s="40" t="s">
        <v>137</v>
      </c>
      <c r="H33" s="40"/>
      <c r="I33" s="40"/>
      <c r="J33" s="190">
        <f>SUM(J6:J32)</f>
        <v>923000</v>
      </c>
      <c r="K33" s="41">
        <f>SUM(K6:K32)</f>
        <v>1194</v>
      </c>
      <c r="L33" s="41">
        <f>SUM(L6:L32)</f>
        <v>730</v>
      </c>
      <c r="M33" s="41">
        <f>SUM(M6:M32)</f>
        <v>745</v>
      </c>
      <c r="N33" s="41">
        <f>SUM(N6:N32)</f>
        <v>221</v>
      </c>
      <c r="O33" s="41">
        <f>SUM(O6:O32)</f>
        <v>2</v>
      </c>
      <c r="P33" s="41">
        <f>SUM(P6:P32)</f>
        <v>223</v>
      </c>
      <c r="Q33" s="42">
        <f>IFERROR(P33/M33,"-")</f>
        <v>0.2993288590604</v>
      </c>
      <c r="R33" s="78">
        <f>SUM(R6:R32)</f>
        <v>36</v>
      </c>
      <c r="S33" s="78">
        <f>SUM(S6:S32)</f>
        <v>32</v>
      </c>
      <c r="T33" s="42">
        <f>IFERROR(R33/P33,"-")</f>
        <v>0.16143497757848</v>
      </c>
      <c r="U33" s="184">
        <f>IFERROR(J33/P33,"-")</f>
        <v>4139.0134529148</v>
      </c>
      <c r="V33" s="44">
        <f>SUM(V6:V32)</f>
        <v>53</v>
      </c>
      <c r="W33" s="42">
        <f>IFERROR(V33/P33,"-")</f>
        <v>0.23766816143498</v>
      </c>
      <c r="X33" s="190">
        <f>SUM(X6:X32)</f>
        <v>3757500</v>
      </c>
      <c r="Y33" s="190">
        <f>IFERROR(X33/P33,"-")</f>
        <v>16849.775784753</v>
      </c>
      <c r="Z33" s="190">
        <f>IFERROR(X33/V33,"-")</f>
        <v>70896.226415094</v>
      </c>
      <c r="AA33" s="190">
        <f>X33-J33</f>
        <v>2834500</v>
      </c>
      <c r="AB33" s="47">
        <f>X33/J33</f>
        <v>4.0709642470206</v>
      </c>
      <c r="AC33" s="60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7"/>
    <mergeCell ref="J7:J7"/>
    <mergeCell ref="U7:U7"/>
    <mergeCell ref="AA7:AA7"/>
    <mergeCell ref="AB7:AB7"/>
    <mergeCell ref="A8:A8"/>
    <mergeCell ref="J8:J8"/>
    <mergeCell ref="U8:U8"/>
    <mergeCell ref="AA8:AA8"/>
    <mergeCell ref="AB8:AB8"/>
    <mergeCell ref="A9:A9"/>
    <mergeCell ref="J9:J9"/>
    <mergeCell ref="U9:U9"/>
    <mergeCell ref="AA9:AA9"/>
    <mergeCell ref="AB9:AB9"/>
    <mergeCell ref="A10:A10"/>
    <mergeCell ref="J10:J10"/>
    <mergeCell ref="U10:U10"/>
    <mergeCell ref="AA10:AA10"/>
    <mergeCell ref="AB10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0.33636363636364</v>
      </c>
      <c r="B6" s="203" t="s">
        <v>139</v>
      </c>
      <c r="C6" s="203" t="s">
        <v>140</v>
      </c>
      <c r="D6" s="203" t="s">
        <v>141</v>
      </c>
      <c r="E6" s="203" t="s">
        <v>142</v>
      </c>
      <c r="F6" s="203" t="s">
        <v>85</v>
      </c>
      <c r="G6" s="203" t="s">
        <v>143</v>
      </c>
      <c r="H6" s="90" t="s">
        <v>144</v>
      </c>
      <c r="I6" s="90" t="s">
        <v>145</v>
      </c>
      <c r="J6" s="188">
        <v>110000</v>
      </c>
      <c r="K6" s="81">
        <v>50</v>
      </c>
      <c r="L6" s="81">
        <v>0</v>
      </c>
      <c r="M6" s="81">
        <v>211</v>
      </c>
      <c r="N6" s="91">
        <v>26</v>
      </c>
      <c r="O6" s="92">
        <v>1</v>
      </c>
      <c r="P6" s="93">
        <f>N6+O6</f>
        <v>27</v>
      </c>
      <c r="Q6" s="82">
        <f>IFERROR(P6/M6,"-")</f>
        <v>0.12796208530806</v>
      </c>
      <c r="R6" s="81">
        <v>2</v>
      </c>
      <c r="S6" s="81">
        <v>8</v>
      </c>
      <c r="T6" s="82">
        <f>IFERROR(S6/(O6+P6),"-")</f>
        <v>0.28571428571429</v>
      </c>
      <c r="U6" s="182">
        <f>IFERROR(J6/SUM(P6:P7),"-")</f>
        <v>894.30894308943</v>
      </c>
      <c r="V6" s="84">
        <v>1</v>
      </c>
      <c r="W6" s="82">
        <f>IF(P6=0,"-",V6/P6)</f>
        <v>0.037037037037037</v>
      </c>
      <c r="X6" s="186">
        <v>37000</v>
      </c>
      <c r="Y6" s="187">
        <f>IFERROR(X6/P6,"-")</f>
        <v>1370.3703703704</v>
      </c>
      <c r="Z6" s="187">
        <f>IFERROR(X6/V6,"-")</f>
        <v>37000</v>
      </c>
      <c r="AA6" s="188">
        <f>SUM(X6:X7)-SUM(J6:J7)</f>
        <v>-73000</v>
      </c>
      <c r="AB6" s="85">
        <f>SUM(X6:X7)/SUM(J6:J7)</f>
        <v>0.33636363636364</v>
      </c>
      <c r="AC6" s="79"/>
      <c r="AD6" s="94">
        <v>5</v>
      </c>
      <c r="AE6" s="95">
        <f>IF(P6=0,"",IF(AD6=0,"",(AD6/P6)))</f>
        <v>0.18518518518519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12</v>
      </c>
      <c r="AN6" s="101">
        <f>IF(P6=0,"",IF(AM6=0,"",(AM6/P6)))</f>
        <v>0.44444444444444</v>
      </c>
      <c r="AO6" s="100">
        <v>1</v>
      </c>
      <c r="AP6" s="102">
        <f>IFERROR(AP6/AM6,"-")</f>
        <v>0</v>
      </c>
      <c r="AQ6" s="103">
        <v>37000</v>
      </c>
      <c r="AR6" s="104">
        <f>IFERROR(AQ6/AM6,"-")</f>
        <v>3083.3333333333</v>
      </c>
      <c r="AS6" s="105"/>
      <c r="AT6" s="105"/>
      <c r="AU6" s="105">
        <v>1</v>
      </c>
      <c r="AV6" s="106">
        <v>5</v>
      </c>
      <c r="AW6" s="107">
        <f>IF(P6=0,"",IF(AV6=0,"",(AV6/P6)))</f>
        <v>0.18518518518519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0.074074074074074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0.037037037037037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0.074074074074074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37000</v>
      </c>
      <c r="CQ6" s="141">
        <v>37000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146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274</v>
      </c>
      <c r="L7" s="81">
        <v>223</v>
      </c>
      <c r="M7" s="81">
        <v>152</v>
      </c>
      <c r="N7" s="91">
        <v>95</v>
      </c>
      <c r="O7" s="92">
        <v>1</v>
      </c>
      <c r="P7" s="93">
        <f>N7+O7</f>
        <v>96</v>
      </c>
      <c r="Q7" s="82">
        <f>IFERROR(P7/M7,"-")</f>
        <v>0.63157894736842</v>
      </c>
      <c r="R7" s="81">
        <v>0</v>
      </c>
      <c r="S7" s="81">
        <v>19</v>
      </c>
      <c r="T7" s="82">
        <f>IFERROR(S7/(O7+P7),"-")</f>
        <v>0.19587628865979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20</v>
      </c>
      <c r="AE7" s="95">
        <f>IF(P7=0,"",IF(AD7=0,"",(AD7/P7)))</f>
        <v>0.20833333333333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26</v>
      </c>
      <c r="AN7" s="101">
        <f>IF(P7=0,"",IF(AM7=0,"",(AM7/P7)))</f>
        <v>0.27083333333333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17</v>
      </c>
      <c r="AW7" s="107">
        <f>IF(P7=0,"",IF(AV7=0,"",(AV7/P7)))</f>
        <v>0.17708333333333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21</v>
      </c>
      <c r="BF7" s="113">
        <f>IF(P7=0,"",IF(BE7=0,"",(BE7/P7)))</f>
        <v>0.21875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0.10416666666667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0.010416666666667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0.010416666666667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3.35</v>
      </c>
      <c r="B8" s="203" t="s">
        <v>147</v>
      </c>
      <c r="C8" s="203" t="s">
        <v>140</v>
      </c>
      <c r="D8" s="203" t="s">
        <v>148</v>
      </c>
      <c r="E8" s="203" t="s">
        <v>149</v>
      </c>
      <c r="F8" s="203" t="s">
        <v>85</v>
      </c>
      <c r="G8" s="203" t="s">
        <v>150</v>
      </c>
      <c r="H8" s="90" t="s">
        <v>144</v>
      </c>
      <c r="I8" s="90" t="s">
        <v>72</v>
      </c>
      <c r="J8" s="188">
        <v>110000</v>
      </c>
      <c r="K8" s="81">
        <v>37</v>
      </c>
      <c r="L8" s="81">
        <v>0</v>
      </c>
      <c r="M8" s="81">
        <v>224</v>
      </c>
      <c r="N8" s="91">
        <v>24</v>
      </c>
      <c r="O8" s="92">
        <v>0</v>
      </c>
      <c r="P8" s="93">
        <f>N8+O8</f>
        <v>24</v>
      </c>
      <c r="Q8" s="82">
        <f>IFERROR(P8/M8,"-")</f>
        <v>0.10714285714286</v>
      </c>
      <c r="R8" s="81">
        <v>2</v>
      </c>
      <c r="S8" s="81">
        <v>5</v>
      </c>
      <c r="T8" s="82">
        <f>IFERROR(S8/(O8+P8),"-")</f>
        <v>0.20833333333333</v>
      </c>
      <c r="U8" s="182">
        <f>IFERROR(J8/SUM(P8:P9),"-")</f>
        <v>1358.024691358</v>
      </c>
      <c r="V8" s="84">
        <v>2</v>
      </c>
      <c r="W8" s="82">
        <f>IF(P8=0,"-",V8/P8)</f>
        <v>0.083333333333333</v>
      </c>
      <c r="X8" s="186">
        <v>142000</v>
      </c>
      <c r="Y8" s="187">
        <f>IFERROR(X8/P8,"-")</f>
        <v>5916.6666666667</v>
      </c>
      <c r="Z8" s="187">
        <f>IFERROR(X8/V8,"-")</f>
        <v>71000</v>
      </c>
      <c r="AA8" s="188">
        <f>SUM(X8:X9)-SUM(J8:J9)</f>
        <v>258500</v>
      </c>
      <c r="AB8" s="85">
        <f>SUM(X8:X9)/SUM(J8:J9)</f>
        <v>3.35</v>
      </c>
      <c r="AC8" s="79"/>
      <c r="AD8" s="94">
        <v>3</v>
      </c>
      <c r="AE8" s="95">
        <f>IF(P8=0,"",IF(AD8=0,"",(AD8/P8)))</f>
        <v>0.125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8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9</v>
      </c>
      <c r="AW8" s="107">
        <f>IF(P8=0,"",IF(AV8=0,"",(AV8/P8)))</f>
        <v>0.375</v>
      </c>
      <c r="AX8" s="106">
        <v>1</v>
      </c>
      <c r="AY8" s="108">
        <f>IFERROR(AX8/AV8,"-")</f>
        <v>0.11111111111111</v>
      </c>
      <c r="AZ8" s="109">
        <v>24000</v>
      </c>
      <c r="BA8" s="110">
        <f>IFERROR(AZ8/AV8,"-")</f>
        <v>2666.6666666667</v>
      </c>
      <c r="BB8" s="111"/>
      <c r="BC8" s="111"/>
      <c r="BD8" s="111">
        <v>1</v>
      </c>
      <c r="BE8" s="112">
        <v>1</v>
      </c>
      <c r="BF8" s="113">
        <f>IF(P8=0,"",IF(BE8=0,"",(BE8/P8)))</f>
        <v>0.041666666666667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0.083333333333333</v>
      </c>
      <c r="BP8" s="121">
        <v>1</v>
      </c>
      <c r="BQ8" s="122">
        <f>IFERROR(BP8/BN8,"-")</f>
        <v>0.5</v>
      </c>
      <c r="BR8" s="123">
        <v>118000</v>
      </c>
      <c r="BS8" s="124">
        <f>IFERROR(BR8/BN8,"-")</f>
        <v>59000</v>
      </c>
      <c r="BT8" s="125"/>
      <c r="BU8" s="125"/>
      <c r="BV8" s="125">
        <v>1</v>
      </c>
      <c r="BW8" s="126">
        <v>1</v>
      </c>
      <c r="BX8" s="127">
        <f>IF(P8=0,"",IF(BW8=0,"",(BW8/P8)))</f>
        <v>0.041666666666667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142000</v>
      </c>
      <c r="CQ8" s="141">
        <v>118000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151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190</v>
      </c>
      <c r="L9" s="81">
        <v>142</v>
      </c>
      <c r="M9" s="81">
        <v>86</v>
      </c>
      <c r="N9" s="91">
        <v>54</v>
      </c>
      <c r="O9" s="92">
        <v>3</v>
      </c>
      <c r="P9" s="93">
        <f>N9+O9</f>
        <v>57</v>
      </c>
      <c r="Q9" s="82">
        <f>IFERROR(P9/M9,"-")</f>
        <v>0.66279069767442</v>
      </c>
      <c r="R9" s="81">
        <v>1</v>
      </c>
      <c r="S9" s="81">
        <v>12</v>
      </c>
      <c r="T9" s="82">
        <f>IFERROR(S9/(O9+P9),"-")</f>
        <v>0.2</v>
      </c>
      <c r="U9" s="182"/>
      <c r="V9" s="84">
        <v>4</v>
      </c>
      <c r="W9" s="82">
        <f>IF(P9=0,"-",V9/P9)</f>
        <v>0.070175438596491</v>
      </c>
      <c r="X9" s="186">
        <v>226500</v>
      </c>
      <c r="Y9" s="187">
        <f>IFERROR(X9/P9,"-")</f>
        <v>3973.6842105263</v>
      </c>
      <c r="Z9" s="187">
        <f>IFERROR(X9/V9,"-")</f>
        <v>56625</v>
      </c>
      <c r="AA9" s="188"/>
      <c r="AB9" s="85"/>
      <c r="AC9" s="79"/>
      <c r="AD9" s="94">
        <v>8</v>
      </c>
      <c r="AE9" s="95">
        <f>IF(P9=0,"",IF(AD9=0,"",(AD9/P9)))</f>
        <v>0.14035087719298</v>
      </c>
      <c r="AF9" s="94">
        <v>1</v>
      </c>
      <c r="AG9" s="96">
        <f>IFERROR(AF9/AD9,"-")</f>
        <v>0.125</v>
      </c>
      <c r="AH9" s="97">
        <v>8000</v>
      </c>
      <c r="AI9" s="98">
        <f>IFERROR(AH9/AD9,"-")</f>
        <v>1000</v>
      </c>
      <c r="AJ9" s="99"/>
      <c r="AK9" s="99">
        <v>1</v>
      </c>
      <c r="AL9" s="99"/>
      <c r="AM9" s="100">
        <v>8</v>
      </c>
      <c r="AN9" s="101">
        <f>IF(P9=0,"",IF(AM9=0,"",(AM9/P9)))</f>
        <v>0.14035087719298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12</v>
      </c>
      <c r="AW9" s="107">
        <f>IF(P9=0,"",IF(AV9=0,"",(AV9/P9)))</f>
        <v>0.21052631578947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10</v>
      </c>
      <c r="BF9" s="113">
        <f>IF(P9=0,"",IF(BE9=0,"",(BE9/P9)))</f>
        <v>0.17543859649123</v>
      </c>
      <c r="BG9" s="112">
        <v>1</v>
      </c>
      <c r="BH9" s="114">
        <f>IFERROR(BG9/BE9,"-")</f>
        <v>0.1</v>
      </c>
      <c r="BI9" s="115">
        <v>79500</v>
      </c>
      <c r="BJ9" s="116">
        <f>IFERROR(BI9/BE9,"-")</f>
        <v>7950</v>
      </c>
      <c r="BK9" s="117"/>
      <c r="BL9" s="117"/>
      <c r="BM9" s="117">
        <v>1</v>
      </c>
      <c r="BN9" s="119">
        <v>13</v>
      </c>
      <c r="BO9" s="120">
        <f>IF(P9=0,"",IF(BN9=0,"",(BN9/P9)))</f>
        <v>0.2280701754386</v>
      </c>
      <c r="BP9" s="121">
        <v>2</v>
      </c>
      <c r="BQ9" s="122">
        <f>IFERROR(BP9/BN9,"-")</f>
        <v>0.15384615384615</v>
      </c>
      <c r="BR9" s="123">
        <v>139000</v>
      </c>
      <c r="BS9" s="124">
        <f>IFERROR(BR9/BN9,"-")</f>
        <v>10692.307692308</v>
      </c>
      <c r="BT9" s="125"/>
      <c r="BU9" s="125"/>
      <c r="BV9" s="125">
        <v>2</v>
      </c>
      <c r="BW9" s="126">
        <v>4</v>
      </c>
      <c r="BX9" s="127">
        <f>IF(P9=0,"",IF(BW9=0,"",(BW9/P9)))</f>
        <v>0.070175438596491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0.035087719298246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4</v>
      </c>
      <c r="CP9" s="141">
        <v>226500</v>
      </c>
      <c r="CQ9" s="141">
        <v>89000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9.5675675675676</v>
      </c>
      <c r="B10" s="203" t="s">
        <v>152</v>
      </c>
      <c r="C10" s="203" t="s">
        <v>153</v>
      </c>
      <c r="D10" s="203" t="s">
        <v>141</v>
      </c>
      <c r="E10" s="203"/>
      <c r="F10" s="203" t="s">
        <v>85</v>
      </c>
      <c r="G10" s="203" t="s">
        <v>154</v>
      </c>
      <c r="H10" s="90" t="s">
        <v>155</v>
      </c>
      <c r="I10" s="90" t="s">
        <v>156</v>
      </c>
      <c r="J10" s="188">
        <v>185000</v>
      </c>
      <c r="K10" s="81">
        <v>45</v>
      </c>
      <c r="L10" s="81">
        <v>0</v>
      </c>
      <c r="M10" s="81">
        <v>180</v>
      </c>
      <c r="N10" s="91">
        <v>17</v>
      </c>
      <c r="O10" s="92">
        <v>0</v>
      </c>
      <c r="P10" s="93">
        <f>N10+O10</f>
        <v>17</v>
      </c>
      <c r="Q10" s="82">
        <f>IFERROR(P10/M10,"-")</f>
        <v>0.094444444444444</v>
      </c>
      <c r="R10" s="81">
        <v>2</v>
      </c>
      <c r="S10" s="81">
        <v>4</v>
      </c>
      <c r="T10" s="82">
        <f>IFERROR(S10/(O10+P10),"-")</f>
        <v>0.23529411764706</v>
      </c>
      <c r="U10" s="182">
        <f>IFERROR(J10/SUM(P10:P11),"-")</f>
        <v>1681.8181818182</v>
      </c>
      <c r="V10" s="84">
        <v>2</v>
      </c>
      <c r="W10" s="82">
        <f>IF(P10=0,"-",V10/P10)</f>
        <v>0.11764705882353</v>
      </c>
      <c r="X10" s="186">
        <v>774000</v>
      </c>
      <c r="Y10" s="187">
        <f>IFERROR(X10/P10,"-")</f>
        <v>45529.411764706</v>
      </c>
      <c r="Z10" s="187">
        <f>IFERROR(X10/V10,"-")</f>
        <v>387000</v>
      </c>
      <c r="AA10" s="188">
        <f>SUM(X10:X11)-SUM(J10:J11)</f>
        <v>1585000</v>
      </c>
      <c r="AB10" s="85">
        <f>SUM(X10:X11)/SUM(J10:J11)</f>
        <v>9.5675675675676</v>
      </c>
      <c r="AC10" s="79"/>
      <c r="AD10" s="94">
        <v>3</v>
      </c>
      <c r="AE10" s="95">
        <f>IF(P10=0,"",IF(AD10=0,"",(AD10/P10)))</f>
        <v>0.17647058823529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4</v>
      </c>
      <c r="AN10" s="101">
        <f>IF(P10=0,"",IF(AM10=0,"",(AM10/P10)))</f>
        <v>0.23529411764706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0.058823529411765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0.058823529411765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0.23529411764706</v>
      </c>
      <c r="BP10" s="121">
        <v>2</v>
      </c>
      <c r="BQ10" s="122">
        <f>IFERROR(BP10/BN10,"-")</f>
        <v>0.5</v>
      </c>
      <c r="BR10" s="123">
        <v>774000</v>
      </c>
      <c r="BS10" s="124">
        <f>IFERROR(BR10/BN10,"-")</f>
        <v>193500</v>
      </c>
      <c r="BT10" s="125"/>
      <c r="BU10" s="125"/>
      <c r="BV10" s="125">
        <v>2</v>
      </c>
      <c r="BW10" s="126">
        <v>3</v>
      </c>
      <c r="BX10" s="127">
        <f>IF(P10=0,"",IF(BW10=0,"",(BW10/P10)))</f>
        <v>0.17647058823529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0.058823529411765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774000</v>
      </c>
      <c r="CQ10" s="141">
        <v>740000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157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338</v>
      </c>
      <c r="L11" s="81">
        <v>248</v>
      </c>
      <c r="M11" s="81">
        <v>173</v>
      </c>
      <c r="N11" s="91">
        <v>91</v>
      </c>
      <c r="O11" s="92">
        <v>2</v>
      </c>
      <c r="P11" s="93">
        <f>N11+O11</f>
        <v>93</v>
      </c>
      <c r="Q11" s="82">
        <f>IFERROR(P11/M11,"-")</f>
        <v>0.53757225433526</v>
      </c>
      <c r="R11" s="81">
        <v>5</v>
      </c>
      <c r="S11" s="81">
        <v>22</v>
      </c>
      <c r="T11" s="82">
        <f>IFERROR(S11/(O11+P11),"-")</f>
        <v>0.23157894736842</v>
      </c>
      <c r="U11" s="182"/>
      <c r="V11" s="84">
        <v>8</v>
      </c>
      <c r="W11" s="82">
        <f>IF(P11=0,"-",V11/P11)</f>
        <v>0.086021505376344</v>
      </c>
      <c r="X11" s="186">
        <v>996000</v>
      </c>
      <c r="Y11" s="187">
        <f>IFERROR(X11/P11,"-")</f>
        <v>10709.677419355</v>
      </c>
      <c r="Z11" s="187">
        <f>IFERROR(X11/V11,"-")</f>
        <v>124500</v>
      </c>
      <c r="AA11" s="188"/>
      <c r="AB11" s="85"/>
      <c r="AC11" s="79"/>
      <c r="AD11" s="94">
        <v>9</v>
      </c>
      <c r="AE11" s="95">
        <f>IF(P11=0,"",IF(AD11=0,"",(AD11/P11)))</f>
        <v>0.096774193548387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14</v>
      </c>
      <c r="AN11" s="101">
        <f>IF(P11=0,"",IF(AM11=0,"",(AM11/P11)))</f>
        <v>0.1505376344086</v>
      </c>
      <c r="AO11" s="100">
        <v>1</v>
      </c>
      <c r="AP11" s="102">
        <f>IFERROR(AP11/AM11,"-")</f>
        <v>0</v>
      </c>
      <c r="AQ11" s="103">
        <v>15000</v>
      </c>
      <c r="AR11" s="104">
        <f>IFERROR(AQ11/AM11,"-")</f>
        <v>1071.4285714286</v>
      </c>
      <c r="AS11" s="105"/>
      <c r="AT11" s="105"/>
      <c r="AU11" s="105">
        <v>1</v>
      </c>
      <c r="AV11" s="106">
        <v>14</v>
      </c>
      <c r="AW11" s="107">
        <f>IF(P11=0,"",IF(AV11=0,"",(AV11/P11)))</f>
        <v>0.1505376344086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22</v>
      </c>
      <c r="BF11" s="113">
        <f>IF(P11=0,"",IF(BE11=0,"",(BE11/P11)))</f>
        <v>0.23655913978495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19</v>
      </c>
      <c r="BO11" s="120">
        <f>IF(P11=0,"",IF(BN11=0,"",(BN11/P11)))</f>
        <v>0.20430107526882</v>
      </c>
      <c r="BP11" s="121">
        <v>4</v>
      </c>
      <c r="BQ11" s="122">
        <f>IFERROR(BP11/BN11,"-")</f>
        <v>0.21052631578947</v>
      </c>
      <c r="BR11" s="123">
        <v>951000</v>
      </c>
      <c r="BS11" s="124">
        <f>IFERROR(BR11/BN11,"-")</f>
        <v>50052.631578947</v>
      </c>
      <c r="BT11" s="125">
        <v>1</v>
      </c>
      <c r="BU11" s="125">
        <v>1</v>
      </c>
      <c r="BV11" s="125">
        <v>2</v>
      </c>
      <c r="BW11" s="126">
        <v>11</v>
      </c>
      <c r="BX11" s="127">
        <f>IF(P11=0,"",IF(BW11=0,"",(BW11/P11)))</f>
        <v>0.11827956989247</v>
      </c>
      <c r="BY11" s="128">
        <v>2</v>
      </c>
      <c r="BZ11" s="129">
        <f>IFERROR(BY11/BW11,"-")</f>
        <v>0.18181818181818</v>
      </c>
      <c r="CA11" s="130">
        <v>21000</v>
      </c>
      <c r="CB11" s="131">
        <f>IFERROR(CA11/BW11,"-")</f>
        <v>1909.0909090909</v>
      </c>
      <c r="CC11" s="132"/>
      <c r="CD11" s="132"/>
      <c r="CE11" s="132">
        <v>2</v>
      </c>
      <c r="CF11" s="133">
        <v>4</v>
      </c>
      <c r="CG11" s="134">
        <f>IF(P11=0,"",IF(CF11=0,"",(CF11/P11)))</f>
        <v>0.043010752688172</v>
      </c>
      <c r="CH11" s="135">
        <v>1</v>
      </c>
      <c r="CI11" s="136">
        <f>IFERROR(CH11/CF11,"-")</f>
        <v>0.25</v>
      </c>
      <c r="CJ11" s="137">
        <v>9000</v>
      </c>
      <c r="CK11" s="138">
        <f>IFERROR(CJ11/CF11,"-")</f>
        <v>2250</v>
      </c>
      <c r="CL11" s="139"/>
      <c r="CM11" s="139"/>
      <c r="CN11" s="139">
        <v>1</v>
      </c>
      <c r="CO11" s="140">
        <v>8</v>
      </c>
      <c r="CP11" s="141">
        <v>996000</v>
      </c>
      <c r="CQ11" s="141">
        <v>865000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4.0727272727273</v>
      </c>
      <c r="B12" s="203" t="s">
        <v>158</v>
      </c>
      <c r="C12" s="203" t="s">
        <v>140</v>
      </c>
      <c r="D12" s="203" t="s">
        <v>141</v>
      </c>
      <c r="E12" s="203" t="s">
        <v>159</v>
      </c>
      <c r="F12" s="203" t="s">
        <v>85</v>
      </c>
      <c r="G12" s="203" t="s">
        <v>160</v>
      </c>
      <c r="H12" s="90" t="s">
        <v>161</v>
      </c>
      <c r="I12" s="90" t="s">
        <v>104</v>
      </c>
      <c r="J12" s="188">
        <v>110000</v>
      </c>
      <c r="K12" s="81">
        <v>42</v>
      </c>
      <c r="L12" s="81">
        <v>0</v>
      </c>
      <c r="M12" s="81">
        <v>160</v>
      </c>
      <c r="N12" s="91">
        <v>24</v>
      </c>
      <c r="O12" s="92">
        <v>0</v>
      </c>
      <c r="P12" s="93">
        <f>N12+O12</f>
        <v>24</v>
      </c>
      <c r="Q12" s="82">
        <f>IFERROR(P12/M12,"-")</f>
        <v>0.15</v>
      </c>
      <c r="R12" s="81">
        <v>0</v>
      </c>
      <c r="S12" s="81">
        <v>9</v>
      </c>
      <c r="T12" s="82">
        <f>IFERROR(S12/(O12+P12),"-")</f>
        <v>0.375</v>
      </c>
      <c r="U12" s="182">
        <f>IFERROR(J12/SUM(P12:P13),"-")</f>
        <v>916.66666666667</v>
      </c>
      <c r="V12" s="84">
        <v>1</v>
      </c>
      <c r="W12" s="82">
        <f>IF(P12=0,"-",V12/P12)</f>
        <v>0.041666666666667</v>
      </c>
      <c r="X12" s="186">
        <v>8000</v>
      </c>
      <c r="Y12" s="187">
        <f>IFERROR(X12/P12,"-")</f>
        <v>333.33333333333</v>
      </c>
      <c r="Z12" s="187">
        <f>IFERROR(X12/V12,"-")</f>
        <v>8000</v>
      </c>
      <c r="AA12" s="188">
        <f>SUM(X12:X13)-SUM(J12:J13)</f>
        <v>338000</v>
      </c>
      <c r="AB12" s="85">
        <f>SUM(X12:X13)/SUM(J12:J13)</f>
        <v>4.0727272727273</v>
      </c>
      <c r="AC12" s="79"/>
      <c r="AD12" s="94">
        <v>3</v>
      </c>
      <c r="AE12" s="95">
        <f>IF(P12=0,"",IF(AD12=0,"",(AD12/P12)))</f>
        <v>0.125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9</v>
      </c>
      <c r="AN12" s="101">
        <f>IF(P12=0,"",IF(AM12=0,"",(AM12/P12)))</f>
        <v>0.375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5</v>
      </c>
      <c r="AW12" s="107">
        <f>IF(P12=0,"",IF(AV12=0,"",(AV12/P12)))</f>
        <v>0.20833333333333</v>
      </c>
      <c r="AX12" s="106">
        <v>1</v>
      </c>
      <c r="AY12" s="108">
        <f>IFERROR(AX12/AV12,"-")</f>
        <v>0.2</v>
      </c>
      <c r="AZ12" s="109">
        <v>8000</v>
      </c>
      <c r="BA12" s="110">
        <f>IFERROR(AZ12/AV12,"-")</f>
        <v>1600</v>
      </c>
      <c r="BB12" s="111"/>
      <c r="BC12" s="111">
        <v>1</v>
      </c>
      <c r="BD12" s="111"/>
      <c r="BE12" s="112">
        <v>5</v>
      </c>
      <c r="BF12" s="113">
        <f>IF(P12=0,"",IF(BE12=0,"",(BE12/P12)))</f>
        <v>0.20833333333333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0.083333333333333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8000</v>
      </c>
      <c r="CQ12" s="141">
        <v>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162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391</v>
      </c>
      <c r="L13" s="81">
        <v>267</v>
      </c>
      <c r="M13" s="81">
        <v>165</v>
      </c>
      <c r="N13" s="91">
        <v>94</v>
      </c>
      <c r="O13" s="92">
        <v>2</v>
      </c>
      <c r="P13" s="93">
        <f>N13+O13</f>
        <v>96</v>
      </c>
      <c r="Q13" s="82">
        <f>IFERROR(P13/M13,"-")</f>
        <v>0.58181818181818</v>
      </c>
      <c r="R13" s="81">
        <v>7</v>
      </c>
      <c r="S13" s="81">
        <v>20</v>
      </c>
      <c r="T13" s="82">
        <f>IFERROR(S13/(O13+P13),"-")</f>
        <v>0.20408163265306</v>
      </c>
      <c r="U13" s="182"/>
      <c r="V13" s="84">
        <v>4</v>
      </c>
      <c r="W13" s="82">
        <f>IF(P13=0,"-",V13/P13)</f>
        <v>0.041666666666667</v>
      </c>
      <c r="X13" s="186">
        <v>440000</v>
      </c>
      <c r="Y13" s="187">
        <f>IFERROR(X13/P13,"-")</f>
        <v>4583.3333333333</v>
      </c>
      <c r="Z13" s="187">
        <f>IFERROR(X13/V13,"-")</f>
        <v>110000</v>
      </c>
      <c r="AA13" s="188"/>
      <c r="AB13" s="85"/>
      <c r="AC13" s="79"/>
      <c r="AD13" s="94">
        <v>11</v>
      </c>
      <c r="AE13" s="95">
        <f>IF(P13=0,"",IF(AD13=0,"",(AD13/P13)))</f>
        <v>0.11458333333333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18</v>
      </c>
      <c r="AN13" s="101">
        <f>IF(P13=0,"",IF(AM13=0,"",(AM13/P13)))</f>
        <v>0.1875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14</v>
      </c>
      <c r="AW13" s="107">
        <f>IF(P13=0,"",IF(AV13=0,"",(AV13/P13)))</f>
        <v>0.14583333333333</v>
      </c>
      <c r="AX13" s="106">
        <v>1</v>
      </c>
      <c r="AY13" s="108">
        <f>IFERROR(AX13/AV13,"-")</f>
        <v>0.071428571428571</v>
      </c>
      <c r="AZ13" s="109">
        <v>176000</v>
      </c>
      <c r="BA13" s="110">
        <f>IFERROR(AZ13/AV13,"-")</f>
        <v>12571.428571429</v>
      </c>
      <c r="BB13" s="111"/>
      <c r="BC13" s="111"/>
      <c r="BD13" s="111">
        <v>1</v>
      </c>
      <c r="BE13" s="112">
        <v>17</v>
      </c>
      <c r="BF13" s="113">
        <f>IF(P13=0,"",IF(BE13=0,"",(BE13/P13)))</f>
        <v>0.17708333333333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22</v>
      </c>
      <c r="BO13" s="120">
        <f>IF(P13=0,"",IF(BN13=0,"",(BN13/P13)))</f>
        <v>0.22916666666667</v>
      </c>
      <c r="BP13" s="121">
        <v>1</v>
      </c>
      <c r="BQ13" s="122">
        <f>IFERROR(BP13/BN13,"-")</f>
        <v>0.045454545454545</v>
      </c>
      <c r="BR13" s="123">
        <v>9000</v>
      </c>
      <c r="BS13" s="124">
        <f>IFERROR(BR13/BN13,"-")</f>
        <v>409.09090909091</v>
      </c>
      <c r="BT13" s="125"/>
      <c r="BU13" s="125"/>
      <c r="BV13" s="125">
        <v>1</v>
      </c>
      <c r="BW13" s="126">
        <v>12</v>
      </c>
      <c r="BX13" s="127">
        <f>IF(P13=0,"",IF(BW13=0,"",(BW13/P13)))</f>
        <v>0.125</v>
      </c>
      <c r="BY13" s="128">
        <v>2</v>
      </c>
      <c r="BZ13" s="129">
        <f>IFERROR(BY13/BW13,"-")</f>
        <v>0.16666666666667</v>
      </c>
      <c r="CA13" s="130">
        <v>255000</v>
      </c>
      <c r="CB13" s="131">
        <f>IFERROR(CA13/BW13,"-")</f>
        <v>21250</v>
      </c>
      <c r="CC13" s="132"/>
      <c r="CD13" s="132"/>
      <c r="CE13" s="132">
        <v>2</v>
      </c>
      <c r="CF13" s="133">
        <v>2</v>
      </c>
      <c r="CG13" s="134">
        <f>IF(P13=0,"",IF(CF13=0,"",(CF13/P13)))</f>
        <v>0.020833333333333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4</v>
      </c>
      <c r="CP13" s="141">
        <v>440000</v>
      </c>
      <c r="CQ13" s="141">
        <v>225000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12.908333333333</v>
      </c>
      <c r="B14" s="203" t="s">
        <v>163</v>
      </c>
      <c r="C14" s="203" t="s">
        <v>140</v>
      </c>
      <c r="D14" s="203" t="s">
        <v>141</v>
      </c>
      <c r="E14" s="203"/>
      <c r="F14" s="203" t="s">
        <v>85</v>
      </c>
      <c r="G14" s="203" t="s">
        <v>164</v>
      </c>
      <c r="H14" s="90" t="s">
        <v>144</v>
      </c>
      <c r="I14" s="90" t="s">
        <v>165</v>
      </c>
      <c r="J14" s="188">
        <v>120000</v>
      </c>
      <c r="K14" s="81">
        <v>23</v>
      </c>
      <c r="L14" s="81">
        <v>0</v>
      </c>
      <c r="M14" s="81">
        <v>131</v>
      </c>
      <c r="N14" s="91">
        <v>12</v>
      </c>
      <c r="O14" s="92">
        <v>1</v>
      </c>
      <c r="P14" s="93">
        <f>N14+O14</f>
        <v>13</v>
      </c>
      <c r="Q14" s="82">
        <f>IFERROR(P14/M14,"-")</f>
        <v>0.099236641221374</v>
      </c>
      <c r="R14" s="81">
        <v>0</v>
      </c>
      <c r="S14" s="81">
        <v>5</v>
      </c>
      <c r="T14" s="82">
        <f>IFERROR(S14/(O14+P14),"-")</f>
        <v>0.35714285714286</v>
      </c>
      <c r="U14" s="182">
        <f>IFERROR(J14/SUM(P14:P15),"-")</f>
        <v>1481.4814814815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1429000</v>
      </c>
      <c r="AB14" s="85">
        <f>SUM(X14:X15)/SUM(J14:J15)</f>
        <v>12.908333333333</v>
      </c>
      <c r="AC14" s="79"/>
      <c r="AD14" s="94">
        <v>3</v>
      </c>
      <c r="AE14" s="95">
        <f>IF(P14=0,"",IF(AD14=0,"",(AD14/P14)))</f>
        <v>0.23076923076923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3</v>
      </c>
      <c r="AN14" s="101">
        <f>IF(P14=0,"",IF(AM14=0,"",(AM14/P14)))</f>
        <v>0.23076923076923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3</v>
      </c>
      <c r="AW14" s="107">
        <f>IF(P14=0,"",IF(AV14=0,"",(AV14/P14)))</f>
        <v>0.23076923076923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0.30769230769231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166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211</v>
      </c>
      <c r="L15" s="81">
        <v>156</v>
      </c>
      <c r="M15" s="81">
        <v>126</v>
      </c>
      <c r="N15" s="91">
        <v>67</v>
      </c>
      <c r="O15" s="92">
        <v>1</v>
      </c>
      <c r="P15" s="93">
        <f>N15+O15</f>
        <v>68</v>
      </c>
      <c r="Q15" s="82">
        <f>IFERROR(P15/M15,"-")</f>
        <v>0.53968253968254</v>
      </c>
      <c r="R15" s="81">
        <v>1</v>
      </c>
      <c r="S15" s="81">
        <v>12</v>
      </c>
      <c r="T15" s="82">
        <f>IFERROR(S15/(O15+P15),"-")</f>
        <v>0.17391304347826</v>
      </c>
      <c r="U15" s="182"/>
      <c r="V15" s="84">
        <v>5</v>
      </c>
      <c r="W15" s="82">
        <f>IF(P15=0,"-",V15/P15)</f>
        <v>0.073529411764706</v>
      </c>
      <c r="X15" s="186">
        <v>1549000</v>
      </c>
      <c r="Y15" s="187">
        <f>IFERROR(X15/P15,"-")</f>
        <v>22779.411764706</v>
      </c>
      <c r="Z15" s="187">
        <f>IFERROR(X15/V15,"-")</f>
        <v>309800</v>
      </c>
      <c r="AA15" s="188"/>
      <c r="AB15" s="85"/>
      <c r="AC15" s="79"/>
      <c r="AD15" s="94">
        <v>7</v>
      </c>
      <c r="AE15" s="95">
        <f>IF(P15=0,"",IF(AD15=0,"",(AD15/P15)))</f>
        <v>0.10294117647059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17</v>
      </c>
      <c r="AN15" s="101">
        <f>IF(P15=0,"",IF(AM15=0,"",(AM15/P15)))</f>
        <v>0.25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13</v>
      </c>
      <c r="AW15" s="107">
        <f>IF(P15=0,"",IF(AV15=0,"",(AV15/P15)))</f>
        <v>0.19117647058824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15</v>
      </c>
      <c r="BF15" s="113">
        <f>IF(P15=0,"",IF(BE15=0,"",(BE15/P15)))</f>
        <v>0.22058823529412</v>
      </c>
      <c r="BG15" s="112">
        <v>2</v>
      </c>
      <c r="BH15" s="114">
        <f>IFERROR(BG15/BE15,"-")</f>
        <v>0.13333333333333</v>
      </c>
      <c r="BI15" s="115">
        <v>1510000</v>
      </c>
      <c r="BJ15" s="116">
        <f>IFERROR(BI15/BE15,"-")</f>
        <v>100666.66666667</v>
      </c>
      <c r="BK15" s="117">
        <v>1</v>
      </c>
      <c r="BL15" s="117"/>
      <c r="BM15" s="117">
        <v>1</v>
      </c>
      <c r="BN15" s="119">
        <v>10</v>
      </c>
      <c r="BO15" s="120">
        <f>IF(P15=0,"",IF(BN15=0,"",(BN15/P15)))</f>
        <v>0.14705882352941</v>
      </c>
      <c r="BP15" s="121">
        <v>1</v>
      </c>
      <c r="BQ15" s="122">
        <f>IFERROR(BP15/BN15,"-")</f>
        <v>0.1</v>
      </c>
      <c r="BR15" s="123">
        <v>28000</v>
      </c>
      <c r="BS15" s="124">
        <f>IFERROR(BR15/BN15,"-")</f>
        <v>2800</v>
      </c>
      <c r="BT15" s="125"/>
      <c r="BU15" s="125"/>
      <c r="BV15" s="125">
        <v>1</v>
      </c>
      <c r="BW15" s="126">
        <v>4</v>
      </c>
      <c r="BX15" s="127">
        <f>IF(P15=0,"",IF(BW15=0,"",(BW15/P15)))</f>
        <v>0.058823529411765</v>
      </c>
      <c r="BY15" s="128">
        <v>1</v>
      </c>
      <c r="BZ15" s="129">
        <f>IFERROR(BY15/BW15,"-")</f>
        <v>0.25</v>
      </c>
      <c r="CA15" s="130">
        <v>6000</v>
      </c>
      <c r="CB15" s="131">
        <f>IFERROR(CA15/BW15,"-")</f>
        <v>1500</v>
      </c>
      <c r="CC15" s="132"/>
      <c r="CD15" s="132">
        <v>1</v>
      </c>
      <c r="CE15" s="132"/>
      <c r="CF15" s="133">
        <v>2</v>
      </c>
      <c r="CG15" s="134">
        <f>IF(P15=0,"",IF(CF15=0,"",(CF15/P15)))</f>
        <v>0.029411764705882</v>
      </c>
      <c r="CH15" s="135">
        <v>1</v>
      </c>
      <c r="CI15" s="136">
        <f>IFERROR(CH15/CF15,"-")</f>
        <v>0.5</v>
      </c>
      <c r="CJ15" s="137">
        <v>5000</v>
      </c>
      <c r="CK15" s="138">
        <f>IFERROR(CJ15/CF15,"-")</f>
        <v>2500</v>
      </c>
      <c r="CL15" s="139">
        <v>1</v>
      </c>
      <c r="CM15" s="139"/>
      <c r="CN15" s="139"/>
      <c r="CO15" s="140">
        <v>5</v>
      </c>
      <c r="CP15" s="141">
        <v>1549000</v>
      </c>
      <c r="CQ15" s="141">
        <v>1505000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10.033333333333</v>
      </c>
      <c r="B16" s="203" t="s">
        <v>167</v>
      </c>
      <c r="C16" s="203" t="s">
        <v>140</v>
      </c>
      <c r="D16" s="203" t="s">
        <v>148</v>
      </c>
      <c r="E16" s="203"/>
      <c r="F16" s="203" t="s">
        <v>85</v>
      </c>
      <c r="G16" s="203" t="s">
        <v>168</v>
      </c>
      <c r="H16" s="90" t="s">
        <v>144</v>
      </c>
      <c r="I16" s="90" t="s">
        <v>169</v>
      </c>
      <c r="J16" s="188">
        <v>120000</v>
      </c>
      <c r="K16" s="81">
        <v>60</v>
      </c>
      <c r="L16" s="81">
        <v>0</v>
      </c>
      <c r="M16" s="81">
        <v>292</v>
      </c>
      <c r="N16" s="91">
        <v>36</v>
      </c>
      <c r="O16" s="92">
        <v>0</v>
      </c>
      <c r="P16" s="93">
        <f>N16+O16</f>
        <v>36</v>
      </c>
      <c r="Q16" s="82">
        <f>IFERROR(P16/M16,"-")</f>
        <v>0.12328767123288</v>
      </c>
      <c r="R16" s="81">
        <v>0</v>
      </c>
      <c r="S16" s="81">
        <v>19</v>
      </c>
      <c r="T16" s="82">
        <f>IFERROR(S16/(O16+P16),"-")</f>
        <v>0.52777777777778</v>
      </c>
      <c r="U16" s="182">
        <f>IFERROR(J16/SUM(P16:P17),"-")</f>
        <v>1481.4814814815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1084000</v>
      </c>
      <c r="AB16" s="85">
        <f>SUM(X16:X17)/SUM(J16:J17)</f>
        <v>10.033333333333</v>
      </c>
      <c r="AC16" s="79"/>
      <c r="AD16" s="94">
        <v>11</v>
      </c>
      <c r="AE16" s="95">
        <f>IF(P16=0,"",IF(AD16=0,"",(AD16/P16)))</f>
        <v>0.30555555555556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17</v>
      </c>
      <c r="AN16" s="101">
        <f>IF(P16=0,"",IF(AM16=0,"",(AM16/P16)))</f>
        <v>0.47222222222222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3</v>
      </c>
      <c r="AW16" s="107">
        <f>IF(P16=0,"",IF(AV16=0,"",(AV16/P16)))</f>
        <v>0.083333333333333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3</v>
      </c>
      <c r="BF16" s="113">
        <f>IF(P16=0,"",IF(BE16=0,"",(BE16/P16)))</f>
        <v>0.083333333333333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0.027777777777778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0.027777777777778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170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155</v>
      </c>
      <c r="L17" s="81">
        <v>120</v>
      </c>
      <c r="M17" s="81">
        <v>84</v>
      </c>
      <c r="N17" s="91">
        <v>45</v>
      </c>
      <c r="O17" s="92">
        <v>0</v>
      </c>
      <c r="P17" s="93">
        <f>N17+O17</f>
        <v>45</v>
      </c>
      <c r="Q17" s="82">
        <f>IFERROR(P17/M17,"-")</f>
        <v>0.53571428571429</v>
      </c>
      <c r="R17" s="81">
        <v>1</v>
      </c>
      <c r="S17" s="81">
        <v>8</v>
      </c>
      <c r="T17" s="82">
        <f>IFERROR(S17/(O17+P17),"-")</f>
        <v>0.17777777777778</v>
      </c>
      <c r="U17" s="182"/>
      <c r="V17" s="84">
        <v>3</v>
      </c>
      <c r="W17" s="82">
        <f>IF(P17=0,"-",V17/P17)</f>
        <v>0.066666666666667</v>
      </c>
      <c r="X17" s="186">
        <v>1204000</v>
      </c>
      <c r="Y17" s="187">
        <f>IFERROR(X17/P17,"-")</f>
        <v>26755.555555556</v>
      </c>
      <c r="Z17" s="187">
        <f>IFERROR(X17/V17,"-")</f>
        <v>401333.33333333</v>
      </c>
      <c r="AA17" s="188"/>
      <c r="AB17" s="85"/>
      <c r="AC17" s="79"/>
      <c r="AD17" s="94">
        <v>10</v>
      </c>
      <c r="AE17" s="95">
        <f>IF(P17=0,"",IF(AD17=0,"",(AD17/P17)))</f>
        <v>0.22222222222222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10</v>
      </c>
      <c r="AN17" s="101">
        <f>IF(P17=0,"",IF(AM17=0,"",(AM17/P17)))</f>
        <v>0.22222222222222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9</v>
      </c>
      <c r="AW17" s="107">
        <f>IF(P17=0,"",IF(AV17=0,"",(AV17/P17)))</f>
        <v>0.2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7</v>
      </c>
      <c r="BF17" s="113">
        <f>IF(P17=0,"",IF(BE17=0,"",(BE17/P17)))</f>
        <v>0.15555555555556</v>
      </c>
      <c r="BG17" s="112">
        <v>1</v>
      </c>
      <c r="BH17" s="114">
        <f>IFERROR(BG17/BE17,"-")</f>
        <v>0.14285714285714</v>
      </c>
      <c r="BI17" s="115">
        <v>438000</v>
      </c>
      <c r="BJ17" s="116">
        <f>IFERROR(BI17/BE17,"-")</f>
        <v>62571.428571429</v>
      </c>
      <c r="BK17" s="117"/>
      <c r="BL17" s="117"/>
      <c r="BM17" s="117">
        <v>1</v>
      </c>
      <c r="BN17" s="119">
        <v>6</v>
      </c>
      <c r="BO17" s="120">
        <f>IF(P17=0,"",IF(BN17=0,"",(BN17/P17)))</f>
        <v>0.13333333333333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3</v>
      </c>
      <c r="BX17" s="127">
        <f>IF(P17=0,"",IF(BW17=0,"",(BW17/P17)))</f>
        <v>0.066666666666667</v>
      </c>
      <c r="BY17" s="128">
        <v>2</v>
      </c>
      <c r="BZ17" s="129">
        <f>IFERROR(BY17/BW17,"-")</f>
        <v>0.66666666666667</v>
      </c>
      <c r="CA17" s="130">
        <v>766000</v>
      </c>
      <c r="CB17" s="131">
        <f>IFERROR(CA17/BW17,"-")</f>
        <v>255333.33333333</v>
      </c>
      <c r="CC17" s="132"/>
      <c r="CD17" s="132"/>
      <c r="CE17" s="132">
        <v>2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1204000</v>
      </c>
      <c r="CQ17" s="141">
        <v>576000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0.66666666666667</v>
      </c>
      <c r="B18" s="203" t="s">
        <v>171</v>
      </c>
      <c r="C18" s="203" t="s">
        <v>172</v>
      </c>
      <c r="D18" s="203" t="s">
        <v>148</v>
      </c>
      <c r="E18" s="203" t="s">
        <v>173</v>
      </c>
      <c r="F18" s="203" t="s">
        <v>85</v>
      </c>
      <c r="G18" s="203" t="s">
        <v>174</v>
      </c>
      <c r="H18" s="90" t="s">
        <v>161</v>
      </c>
      <c r="I18" s="90" t="s">
        <v>169</v>
      </c>
      <c r="J18" s="188">
        <v>75000</v>
      </c>
      <c r="K18" s="81">
        <v>33</v>
      </c>
      <c r="L18" s="81">
        <v>0</v>
      </c>
      <c r="M18" s="81">
        <v>135</v>
      </c>
      <c r="N18" s="91">
        <v>2</v>
      </c>
      <c r="O18" s="92">
        <v>0</v>
      </c>
      <c r="P18" s="93">
        <f>N18+O18</f>
        <v>2</v>
      </c>
      <c r="Q18" s="82">
        <f>IFERROR(P18/M18,"-")</f>
        <v>0.014814814814815</v>
      </c>
      <c r="R18" s="81">
        <v>1</v>
      </c>
      <c r="S18" s="81">
        <v>1</v>
      </c>
      <c r="T18" s="82">
        <f>IFERROR(S18/(O18+P18),"-")</f>
        <v>0.5</v>
      </c>
      <c r="U18" s="182">
        <f>IFERROR(J18/SUM(P18:P19),"-")</f>
        <v>1630.4347826087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-25000</v>
      </c>
      <c r="AB18" s="85">
        <f>SUM(X18:X19)/SUM(J18:J19)</f>
        <v>0.66666666666667</v>
      </c>
      <c r="AC18" s="79"/>
      <c r="AD18" s="94">
        <v>1</v>
      </c>
      <c r="AE18" s="95">
        <f>IF(P18=0,"",IF(AD18=0,"",(AD18/P18)))</f>
        <v>0.5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175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209</v>
      </c>
      <c r="L19" s="81">
        <v>153</v>
      </c>
      <c r="M19" s="81">
        <v>91</v>
      </c>
      <c r="N19" s="91">
        <v>44</v>
      </c>
      <c r="O19" s="92">
        <v>0</v>
      </c>
      <c r="P19" s="93">
        <f>N19+O19</f>
        <v>44</v>
      </c>
      <c r="Q19" s="82">
        <f>IFERROR(P19/M19,"-")</f>
        <v>0.48351648351648</v>
      </c>
      <c r="R19" s="81">
        <v>2</v>
      </c>
      <c r="S19" s="81">
        <v>9</v>
      </c>
      <c r="T19" s="82">
        <f>IFERROR(S19/(O19+P19),"-")</f>
        <v>0.20454545454545</v>
      </c>
      <c r="U19" s="182"/>
      <c r="V19" s="84">
        <v>1</v>
      </c>
      <c r="W19" s="82">
        <f>IF(P19=0,"-",V19/P19)</f>
        <v>0.022727272727273</v>
      </c>
      <c r="X19" s="186">
        <v>50000</v>
      </c>
      <c r="Y19" s="187">
        <f>IFERROR(X19/P19,"-")</f>
        <v>1136.3636363636</v>
      </c>
      <c r="Z19" s="187">
        <f>IFERROR(X19/V19,"-")</f>
        <v>50000</v>
      </c>
      <c r="AA19" s="188"/>
      <c r="AB19" s="85"/>
      <c r="AC19" s="79"/>
      <c r="AD19" s="94">
        <v>5</v>
      </c>
      <c r="AE19" s="95">
        <f>IF(P19=0,"",IF(AD19=0,"",(AD19/P19)))</f>
        <v>0.11363636363636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6</v>
      </c>
      <c r="AN19" s="101">
        <f>IF(P19=0,"",IF(AM19=0,"",(AM19/P19)))</f>
        <v>0.13636363636364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7</v>
      </c>
      <c r="AW19" s="107">
        <f>IF(P19=0,"",IF(AV19=0,"",(AV19/P19)))</f>
        <v>0.15909090909091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13</v>
      </c>
      <c r="BF19" s="113">
        <f>IF(P19=0,"",IF(BE19=0,"",(BE19/P19)))</f>
        <v>0.29545454545455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9</v>
      </c>
      <c r="BO19" s="120">
        <f>IF(P19=0,"",IF(BN19=0,"",(BN19/P19)))</f>
        <v>0.20454545454545</v>
      </c>
      <c r="BP19" s="121">
        <v>1</v>
      </c>
      <c r="BQ19" s="122">
        <f>IFERROR(BP19/BN19,"-")</f>
        <v>0.11111111111111</v>
      </c>
      <c r="BR19" s="123">
        <v>50000</v>
      </c>
      <c r="BS19" s="124">
        <f>IFERROR(BR19/BN19,"-")</f>
        <v>5555.5555555556</v>
      </c>
      <c r="BT19" s="125"/>
      <c r="BU19" s="125"/>
      <c r="BV19" s="125">
        <v>1</v>
      </c>
      <c r="BW19" s="126">
        <v>3</v>
      </c>
      <c r="BX19" s="127">
        <f>IF(P19=0,"",IF(BW19=0,"",(BW19/P19)))</f>
        <v>0.068181818181818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0.022727272727273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50000</v>
      </c>
      <c r="CQ19" s="141">
        <v>50000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5.24</v>
      </c>
      <c r="B20" s="203" t="s">
        <v>176</v>
      </c>
      <c r="C20" s="203" t="s">
        <v>140</v>
      </c>
      <c r="D20" s="203" t="s">
        <v>141</v>
      </c>
      <c r="E20" s="203"/>
      <c r="F20" s="203" t="s">
        <v>85</v>
      </c>
      <c r="G20" s="203" t="s">
        <v>177</v>
      </c>
      <c r="H20" s="90" t="s">
        <v>178</v>
      </c>
      <c r="I20" s="204" t="s">
        <v>179</v>
      </c>
      <c r="J20" s="188">
        <v>100000</v>
      </c>
      <c r="K20" s="81">
        <v>89</v>
      </c>
      <c r="L20" s="81">
        <v>0</v>
      </c>
      <c r="M20" s="81">
        <v>349</v>
      </c>
      <c r="N20" s="91">
        <v>35</v>
      </c>
      <c r="O20" s="92">
        <v>0</v>
      </c>
      <c r="P20" s="93">
        <f>N20+O20</f>
        <v>35</v>
      </c>
      <c r="Q20" s="82">
        <f>IFERROR(P20/M20,"-")</f>
        <v>0.10028653295129</v>
      </c>
      <c r="R20" s="81">
        <v>1</v>
      </c>
      <c r="S20" s="81">
        <v>13</v>
      </c>
      <c r="T20" s="82">
        <f>IFERROR(S20/(O20+P20),"-")</f>
        <v>0.37142857142857</v>
      </c>
      <c r="U20" s="182">
        <f>IFERROR(J20/SUM(P20:P21),"-")</f>
        <v>1052.6315789474</v>
      </c>
      <c r="V20" s="84">
        <v>2</v>
      </c>
      <c r="W20" s="82">
        <f>IF(P20=0,"-",V20/P20)</f>
        <v>0.057142857142857</v>
      </c>
      <c r="X20" s="186">
        <v>24000</v>
      </c>
      <c r="Y20" s="187">
        <f>IFERROR(X20/P20,"-")</f>
        <v>685.71428571429</v>
      </c>
      <c r="Z20" s="187">
        <f>IFERROR(X20/V20,"-")</f>
        <v>12000</v>
      </c>
      <c r="AA20" s="188">
        <f>SUM(X20:X21)-SUM(J20:J21)</f>
        <v>424000</v>
      </c>
      <c r="AB20" s="85">
        <f>SUM(X20:X21)/SUM(J20:J21)</f>
        <v>5.24</v>
      </c>
      <c r="AC20" s="79"/>
      <c r="AD20" s="94">
        <v>1</v>
      </c>
      <c r="AE20" s="95">
        <f>IF(P20=0,"",IF(AD20=0,"",(AD20/P20)))</f>
        <v>0.028571428571429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6</v>
      </c>
      <c r="AN20" s="101">
        <f>IF(P20=0,"",IF(AM20=0,"",(AM20/P20)))</f>
        <v>0.17142857142857</v>
      </c>
      <c r="AO20" s="100">
        <v>1</v>
      </c>
      <c r="AP20" s="102">
        <f>IFERROR(AP20/AM20,"-")</f>
        <v>0</v>
      </c>
      <c r="AQ20" s="103">
        <v>18000</v>
      </c>
      <c r="AR20" s="104">
        <f>IFERROR(AQ20/AM20,"-")</f>
        <v>3000</v>
      </c>
      <c r="AS20" s="105"/>
      <c r="AT20" s="105"/>
      <c r="AU20" s="105">
        <v>1</v>
      </c>
      <c r="AV20" s="106">
        <v>7</v>
      </c>
      <c r="AW20" s="107">
        <f>IF(P20=0,"",IF(AV20=0,"",(AV20/P20)))</f>
        <v>0.2</v>
      </c>
      <c r="AX20" s="106">
        <v>1</v>
      </c>
      <c r="AY20" s="108">
        <f>IFERROR(AX20/AV20,"-")</f>
        <v>0.14285714285714</v>
      </c>
      <c r="AZ20" s="109">
        <v>6000</v>
      </c>
      <c r="BA20" s="110">
        <f>IFERROR(AZ20/AV20,"-")</f>
        <v>857.14285714286</v>
      </c>
      <c r="BB20" s="111"/>
      <c r="BC20" s="111">
        <v>1</v>
      </c>
      <c r="BD20" s="111"/>
      <c r="BE20" s="112">
        <v>12</v>
      </c>
      <c r="BF20" s="113">
        <f>IF(P20=0,"",IF(BE20=0,"",(BE20/P20)))</f>
        <v>0.34285714285714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5</v>
      </c>
      <c r="BO20" s="120">
        <f>IF(P20=0,"",IF(BN20=0,"",(BN20/P20)))</f>
        <v>0.14285714285714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3</v>
      </c>
      <c r="BX20" s="127">
        <f>IF(P20=0,"",IF(BW20=0,"",(BW20/P20)))</f>
        <v>0.085714285714286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0.028571428571429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2</v>
      </c>
      <c r="CP20" s="141">
        <v>24000</v>
      </c>
      <c r="CQ20" s="141">
        <v>18000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180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225</v>
      </c>
      <c r="L21" s="81">
        <v>158</v>
      </c>
      <c r="M21" s="81">
        <v>90</v>
      </c>
      <c r="N21" s="91">
        <v>59</v>
      </c>
      <c r="O21" s="92">
        <v>1</v>
      </c>
      <c r="P21" s="93">
        <f>N21+O21</f>
        <v>60</v>
      </c>
      <c r="Q21" s="82">
        <f>IFERROR(P21/M21,"-")</f>
        <v>0.66666666666667</v>
      </c>
      <c r="R21" s="81">
        <v>5</v>
      </c>
      <c r="S21" s="81">
        <v>11</v>
      </c>
      <c r="T21" s="82">
        <f>IFERROR(S21/(O21+P21),"-")</f>
        <v>0.18032786885246</v>
      </c>
      <c r="U21" s="182"/>
      <c r="V21" s="84">
        <v>2</v>
      </c>
      <c r="W21" s="82">
        <f>IF(P21=0,"-",V21/P21)</f>
        <v>0.033333333333333</v>
      </c>
      <c r="X21" s="186">
        <v>500000</v>
      </c>
      <c r="Y21" s="187">
        <f>IFERROR(X21/P21,"-")</f>
        <v>8333.3333333333</v>
      </c>
      <c r="Z21" s="187">
        <f>IFERROR(X21/V21,"-")</f>
        <v>250000</v>
      </c>
      <c r="AA21" s="188"/>
      <c r="AB21" s="85"/>
      <c r="AC21" s="79"/>
      <c r="AD21" s="94">
        <v>4</v>
      </c>
      <c r="AE21" s="95">
        <f>IF(P21=0,"",IF(AD21=0,"",(AD21/P21)))</f>
        <v>0.066666666666667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7</v>
      </c>
      <c r="AN21" s="101">
        <f>IF(P21=0,"",IF(AM21=0,"",(AM21/P21)))</f>
        <v>0.11666666666667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6</v>
      </c>
      <c r="AW21" s="107">
        <f>IF(P21=0,"",IF(AV21=0,"",(AV21/P21)))</f>
        <v>0.1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19</v>
      </c>
      <c r="BF21" s="113">
        <f>IF(P21=0,"",IF(BE21=0,"",(BE21/P21)))</f>
        <v>0.31666666666667</v>
      </c>
      <c r="BG21" s="112">
        <v>1</v>
      </c>
      <c r="BH21" s="114">
        <f>IFERROR(BG21/BE21,"-")</f>
        <v>0.052631578947368</v>
      </c>
      <c r="BI21" s="115">
        <v>50000</v>
      </c>
      <c r="BJ21" s="116">
        <f>IFERROR(BI21/BE21,"-")</f>
        <v>2631.5789473684</v>
      </c>
      <c r="BK21" s="117"/>
      <c r="BL21" s="117"/>
      <c r="BM21" s="117">
        <v>1</v>
      </c>
      <c r="BN21" s="119">
        <v>18</v>
      </c>
      <c r="BO21" s="120">
        <f>IF(P21=0,"",IF(BN21=0,"",(BN21/P21)))</f>
        <v>0.3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6</v>
      </c>
      <c r="BX21" s="127">
        <f>IF(P21=0,"",IF(BW21=0,"",(BW21/P21)))</f>
        <v>0.1</v>
      </c>
      <c r="BY21" s="128">
        <v>1</v>
      </c>
      <c r="BZ21" s="129">
        <f>IFERROR(BY21/BW21,"-")</f>
        <v>0.16666666666667</v>
      </c>
      <c r="CA21" s="130">
        <v>455000</v>
      </c>
      <c r="CB21" s="131">
        <f>IFERROR(CA21/BW21,"-")</f>
        <v>75833.333333333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500000</v>
      </c>
      <c r="CQ21" s="141">
        <v>455000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46.966666666667</v>
      </c>
      <c r="B22" s="203" t="s">
        <v>181</v>
      </c>
      <c r="C22" s="203" t="s">
        <v>182</v>
      </c>
      <c r="D22" s="203" t="s">
        <v>148</v>
      </c>
      <c r="E22" s="203" t="s">
        <v>183</v>
      </c>
      <c r="F22" s="203" t="s">
        <v>85</v>
      </c>
      <c r="G22" s="203" t="s">
        <v>184</v>
      </c>
      <c r="H22" s="90" t="s">
        <v>144</v>
      </c>
      <c r="I22" s="204" t="s">
        <v>179</v>
      </c>
      <c r="J22" s="188">
        <v>75000</v>
      </c>
      <c r="K22" s="81">
        <v>32</v>
      </c>
      <c r="L22" s="81">
        <v>0</v>
      </c>
      <c r="M22" s="81">
        <v>148</v>
      </c>
      <c r="N22" s="91">
        <v>16</v>
      </c>
      <c r="O22" s="92">
        <v>0</v>
      </c>
      <c r="P22" s="93">
        <f>N22+O22</f>
        <v>16</v>
      </c>
      <c r="Q22" s="82">
        <f>IFERROR(P22/M22,"-")</f>
        <v>0.10810810810811</v>
      </c>
      <c r="R22" s="81">
        <v>2</v>
      </c>
      <c r="S22" s="81">
        <v>4</v>
      </c>
      <c r="T22" s="82">
        <f>IFERROR(S22/(O22+P22),"-")</f>
        <v>0.25</v>
      </c>
      <c r="U22" s="182">
        <f>IFERROR(J22/SUM(P22:P23),"-")</f>
        <v>721.15384615385</v>
      </c>
      <c r="V22" s="84">
        <v>2</v>
      </c>
      <c r="W22" s="82">
        <f>IF(P22=0,"-",V22/P22)</f>
        <v>0.125</v>
      </c>
      <c r="X22" s="186">
        <v>51000</v>
      </c>
      <c r="Y22" s="187">
        <f>IFERROR(X22/P22,"-")</f>
        <v>3187.5</v>
      </c>
      <c r="Z22" s="187">
        <f>IFERROR(X22/V22,"-")</f>
        <v>25500</v>
      </c>
      <c r="AA22" s="188">
        <f>SUM(X22:X23)-SUM(J22:J23)</f>
        <v>3447500</v>
      </c>
      <c r="AB22" s="85">
        <f>SUM(X22:X23)/SUM(J22:J23)</f>
        <v>46.966666666667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2</v>
      </c>
      <c r="AN22" s="101">
        <f>IF(P22=0,"",IF(AM22=0,"",(AM22/P22)))</f>
        <v>0.125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0.0625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6</v>
      </c>
      <c r="BF22" s="113">
        <f>IF(P22=0,"",IF(BE22=0,"",(BE22/P22)))</f>
        <v>0.375</v>
      </c>
      <c r="BG22" s="112">
        <v>1</v>
      </c>
      <c r="BH22" s="114">
        <f>IFERROR(BG22/BE22,"-")</f>
        <v>0.16666666666667</v>
      </c>
      <c r="BI22" s="115">
        <v>50000</v>
      </c>
      <c r="BJ22" s="116">
        <f>IFERROR(BI22/BE22,"-")</f>
        <v>8333.3333333333</v>
      </c>
      <c r="BK22" s="117"/>
      <c r="BL22" s="117"/>
      <c r="BM22" s="117">
        <v>1</v>
      </c>
      <c r="BN22" s="119">
        <v>4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0.125</v>
      </c>
      <c r="BY22" s="128">
        <v>1</v>
      </c>
      <c r="BZ22" s="129">
        <f>IFERROR(BY22/BW22,"-")</f>
        <v>0.5</v>
      </c>
      <c r="CA22" s="130">
        <v>1000</v>
      </c>
      <c r="CB22" s="131">
        <f>IFERROR(CA22/BW22,"-")</f>
        <v>500</v>
      </c>
      <c r="CC22" s="132">
        <v>1</v>
      </c>
      <c r="CD22" s="132"/>
      <c r="CE22" s="132"/>
      <c r="CF22" s="133">
        <v>1</v>
      </c>
      <c r="CG22" s="134">
        <f>IF(P22=0,"",IF(CF22=0,"",(CF22/P22)))</f>
        <v>0.0625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2</v>
      </c>
      <c r="CP22" s="141">
        <v>51000</v>
      </c>
      <c r="CQ22" s="141">
        <v>50000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185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239</v>
      </c>
      <c r="L23" s="81">
        <v>192</v>
      </c>
      <c r="M23" s="81">
        <v>152</v>
      </c>
      <c r="N23" s="91">
        <v>87</v>
      </c>
      <c r="O23" s="92">
        <v>1</v>
      </c>
      <c r="P23" s="93">
        <f>N23+O23</f>
        <v>88</v>
      </c>
      <c r="Q23" s="82">
        <f>IFERROR(P23/M23,"-")</f>
        <v>0.57894736842105</v>
      </c>
      <c r="R23" s="81">
        <v>9</v>
      </c>
      <c r="S23" s="81">
        <v>9</v>
      </c>
      <c r="T23" s="82">
        <f>IFERROR(S23/(O23+P23),"-")</f>
        <v>0.10112359550562</v>
      </c>
      <c r="U23" s="182"/>
      <c r="V23" s="84">
        <v>8</v>
      </c>
      <c r="W23" s="82">
        <f>IF(P23=0,"-",V23/P23)</f>
        <v>0.090909090909091</v>
      </c>
      <c r="X23" s="186">
        <v>3471500</v>
      </c>
      <c r="Y23" s="187">
        <f>IFERROR(X23/P23,"-")</f>
        <v>39448.863636364</v>
      </c>
      <c r="Z23" s="187">
        <f>IFERROR(X23/V23,"-")</f>
        <v>433937.5</v>
      </c>
      <c r="AA23" s="188"/>
      <c r="AB23" s="85"/>
      <c r="AC23" s="79"/>
      <c r="AD23" s="94">
        <v>6</v>
      </c>
      <c r="AE23" s="95">
        <f>IF(P23=0,"",IF(AD23=0,"",(AD23/P23)))</f>
        <v>0.068181818181818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9</v>
      </c>
      <c r="AN23" s="101">
        <f>IF(P23=0,"",IF(AM23=0,"",(AM23/P23)))</f>
        <v>0.10227272727273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11</v>
      </c>
      <c r="AW23" s="107">
        <f>IF(P23=0,"",IF(AV23=0,"",(AV23/P23)))</f>
        <v>0.125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18</v>
      </c>
      <c r="BF23" s="113">
        <f>IF(P23=0,"",IF(BE23=0,"",(BE23/P23)))</f>
        <v>0.20454545454545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28</v>
      </c>
      <c r="BO23" s="120">
        <f>IF(P23=0,"",IF(BN23=0,"",(BN23/P23)))</f>
        <v>0.31818181818182</v>
      </c>
      <c r="BP23" s="121">
        <v>3</v>
      </c>
      <c r="BQ23" s="122">
        <f>IFERROR(BP23/BN23,"-")</f>
        <v>0.10714285714286</v>
      </c>
      <c r="BR23" s="123">
        <v>71000</v>
      </c>
      <c r="BS23" s="124">
        <f>IFERROR(BR23/BN23,"-")</f>
        <v>2535.7142857143</v>
      </c>
      <c r="BT23" s="125"/>
      <c r="BU23" s="125">
        <v>1</v>
      </c>
      <c r="BV23" s="125">
        <v>2</v>
      </c>
      <c r="BW23" s="126">
        <v>14</v>
      </c>
      <c r="BX23" s="127">
        <f>IF(P23=0,"",IF(BW23=0,"",(BW23/P23)))</f>
        <v>0.15909090909091</v>
      </c>
      <c r="BY23" s="128">
        <v>5</v>
      </c>
      <c r="BZ23" s="129">
        <f>IFERROR(BY23/BW23,"-")</f>
        <v>0.35714285714286</v>
      </c>
      <c r="CA23" s="130">
        <v>3410500</v>
      </c>
      <c r="CB23" s="131">
        <f>IFERROR(CA23/BW23,"-")</f>
        <v>243607.14285714</v>
      </c>
      <c r="CC23" s="132">
        <v>2</v>
      </c>
      <c r="CD23" s="132">
        <v>1</v>
      </c>
      <c r="CE23" s="132">
        <v>2</v>
      </c>
      <c r="CF23" s="133">
        <v>2</v>
      </c>
      <c r="CG23" s="134">
        <f>IF(P23=0,"",IF(CF23=0,"",(CF23/P23)))</f>
        <v>0.022727272727273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8</v>
      </c>
      <c r="CP23" s="141">
        <v>3471500</v>
      </c>
      <c r="CQ23" s="141">
        <v>2856000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2.5066666666667</v>
      </c>
      <c r="B24" s="203" t="s">
        <v>186</v>
      </c>
      <c r="C24" s="203" t="s">
        <v>182</v>
      </c>
      <c r="D24" s="203" t="s">
        <v>141</v>
      </c>
      <c r="E24" s="203" t="s">
        <v>187</v>
      </c>
      <c r="F24" s="203" t="s">
        <v>85</v>
      </c>
      <c r="G24" s="203" t="s">
        <v>188</v>
      </c>
      <c r="H24" s="90" t="s">
        <v>144</v>
      </c>
      <c r="I24" s="90" t="s">
        <v>120</v>
      </c>
      <c r="J24" s="188">
        <v>75000</v>
      </c>
      <c r="K24" s="81">
        <v>22</v>
      </c>
      <c r="L24" s="81">
        <v>0</v>
      </c>
      <c r="M24" s="81">
        <v>98</v>
      </c>
      <c r="N24" s="91">
        <v>2</v>
      </c>
      <c r="O24" s="92">
        <v>0</v>
      </c>
      <c r="P24" s="93">
        <f>N24+O24</f>
        <v>2</v>
      </c>
      <c r="Q24" s="82">
        <f>IFERROR(P24/M24,"-")</f>
        <v>0.020408163265306</v>
      </c>
      <c r="R24" s="81">
        <v>0</v>
      </c>
      <c r="S24" s="81">
        <v>1</v>
      </c>
      <c r="T24" s="82">
        <f>IFERROR(S24/(O24+P24),"-")</f>
        <v>0.5</v>
      </c>
      <c r="U24" s="182">
        <f>IFERROR(J24/SUM(P24:P25),"-")</f>
        <v>595.2380952381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113000</v>
      </c>
      <c r="AB24" s="85">
        <f>SUM(X24:X25)/SUM(J24:J25)</f>
        <v>2.5066666666667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189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461</v>
      </c>
      <c r="L25" s="81">
        <v>364</v>
      </c>
      <c r="M25" s="81">
        <v>248</v>
      </c>
      <c r="N25" s="91">
        <v>123</v>
      </c>
      <c r="O25" s="92">
        <v>1</v>
      </c>
      <c r="P25" s="93">
        <f>N25+O25</f>
        <v>124</v>
      </c>
      <c r="Q25" s="82">
        <f>IFERROR(P25/M25,"-")</f>
        <v>0.5</v>
      </c>
      <c r="R25" s="81">
        <v>10</v>
      </c>
      <c r="S25" s="81">
        <v>19</v>
      </c>
      <c r="T25" s="82">
        <f>IFERROR(S25/(O25+P25),"-")</f>
        <v>0.152</v>
      </c>
      <c r="U25" s="182"/>
      <c r="V25" s="84">
        <v>8</v>
      </c>
      <c r="W25" s="82">
        <f>IF(P25=0,"-",V25/P25)</f>
        <v>0.064516129032258</v>
      </c>
      <c r="X25" s="186">
        <v>188000</v>
      </c>
      <c r="Y25" s="187">
        <f>IFERROR(X25/P25,"-")</f>
        <v>1516.1290322581</v>
      </c>
      <c r="Z25" s="187">
        <f>IFERROR(X25/V25,"-")</f>
        <v>23500</v>
      </c>
      <c r="AA25" s="188"/>
      <c r="AB25" s="85"/>
      <c r="AC25" s="79"/>
      <c r="AD25" s="94">
        <v>10</v>
      </c>
      <c r="AE25" s="95">
        <f>IF(P25=0,"",IF(AD25=0,"",(AD25/P25)))</f>
        <v>0.080645161290323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13</v>
      </c>
      <c r="AN25" s="101">
        <f>IF(P25=0,"",IF(AM25=0,"",(AM25/P25)))</f>
        <v>0.10483870967742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22</v>
      </c>
      <c r="AW25" s="107">
        <f>IF(P25=0,"",IF(AV25=0,"",(AV25/P25)))</f>
        <v>0.17741935483871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33</v>
      </c>
      <c r="BF25" s="113">
        <f>IF(P25=0,"",IF(BE25=0,"",(BE25/P25)))</f>
        <v>0.26612903225806</v>
      </c>
      <c r="BG25" s="112">
        <v>2</v>
      </c>
      <c r="BH25" s="114">
        <f>IFERROR(BG25/BE25,"-")</f>
        <v>0.060606060606061</v>
      </c>
      <c r="BI25" s="115">
        <v>53500</v>
      </c>
      <c r="BJ25" s="116">
        <f>IFERROR(BI25/BE25,"-")</f>
        <v>1621.2121212121</v>
      </c>
      <c r="BK25" s="117">
        <v>1</v>
      </c>
      <c r="BL25" s="117"/>
      <c r="BM25" s="117">
        <v>1</v>
      </c>
      <c r="BN25" s="119">
        <v>27</v>
      </c>
      <c r="BO25" s="120">
        <f>IF(P25=0,"",IF(BN25=0,"",(BN25/P25)))</f>
        <v>0.21774193548387</v>
      </c>
      <c r="BP25" s="121">
        <v>5</v>
      </c>
      <c r="BQ25" s="122">
        <f>IFERROR(BP25/BN25,"-")</f>
        <v>0.18518518518519</v>
      </c>
      <c r="BR25" s="123">
        <v>131500</v>
      </c>
      <c r="BS25" s="124">
        <f>IFERROR(BR25/BN25,"-")</f>
        <v>4870.3703703704</v>
      </c>
      <c r="BT25" s="125">
        <v>3</v>
      </c>
      <c r="BU25" s="125"/>
      <c r="BV25" s="125">
        <v>2</v>
      </c>
      <c r="BW25" s="126">
        <v>14</v>
      </c>
      <c r="BX25" s="127">
        <f>IF(P25=0,"",IF(BW25=0,"",(BW25/P25)))</f>
        <v>0.11290322580645</v>
      </c>
      <c r="BY25" s="128">
        <v>1</v>
      </c>
      <c r="BZ25" s="129">
        <f>IFERROR(BY25/BW25,"-")</f>
        <v>0.071428571428571</v>
      </c>
      <c r="CA25" s="130">
        <v>3000</v>
      </c>
      <c r="CB25" s="131">
        <f>IFERROR(CA25/BW25,"-")</f>
        <v>214.28571428571</v>
      </c>
      <c r="CC25" s="132">
        <v>1</v>
      </c>
      <c r="CD25" s="132"/>
      <c r="CE25" s="132"/>
      <c r="CF25" s="133">
        <v>5</v>
      </c>
      <c r="CG25" s="134">
        <f>IF(P25=0,"",IF(CF25=0,"",(CF25/P25)))</f>
        <v>0.040322580645161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8</v>
      </c>
      <c r="CP25" s="141">
        <v>188000</v>
      </c>
      <c r="CQ25" s="141">
        <v>111000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8.9453703703704</v>
      </c>
      <c r="B28" s="39"/>
      <c r="C28" s="39"/>
      <c r="D28" s="39"/>
      <c r="E28" s="39"/>
      <c r="F28" s="39"/>
      <c r="G28" s="40" t="s">
        <v>190</v>
      </c>
      <c r="H28" s="40"/>
      <c r="I28" s="40"/>
      <c r="J28" s="190">
        <f>SUM(J6:J27)</f>
        <v>1080000</v>
      </c>
      <c r="K28" s="41">
        <f>SUM(K6:K27)</f>
        <v>3126</v>
      </c>
      <c r="L28" s="41">
        <f>SUM(L6:L27)</f>
        <v>2023</v>
      </c>
      <c r="M28" s="41">
        <f>SUM(M6:M27)</f>
        <v>3295</v>
      </c>
      <c r="N28" s="41">
        <f>SUM(N6:N27)</f>
        <v>953</v>
      </c>
      <c r="O28" s="41">
        <f>SUM(O6:O27)</f>
        <v>14</v>
      </c>
      <c r="P28" s="41">
        <f>SUM(P6:P27)</f>
        <v>967</v>
      </c>
      <c r="Q28" s="42">
        <f>IFERROR(P28/M28,"-")</f>
        <v>0.29347496206373</v>
      </c>
      <c r="R28" s="78">
        <f>SUM(R6:R27)</f>
        <v>51</v>
      </c>
      <c r="S28" s="78">
        <f>SUM(S6:S27)</f>
        <v>210</v>
      </c>
      <c r="T28" s="42">
        <f>IFERROR(R28/P28,"-")</f>
        <v>0.052740434332989</v>
      </c>
      <c r="U28" s="184">
        <f>IFERROR(J28/P28,"-")</f>
        <v>1116.8562564633</v>
      </c>
      <c r="V28" s="44">
        <f>SUM(V6:V27)</f>
        <v>53</v>
      </c>
      <c r="W28" s="42">
        <f>IFERROR(V28/P28,"-")</f>
        <v>0.054808686659772</v>
      </c>
      <c r="X28" s="190">
        <f>SUM(X6:X27)</f>
        <v>9661000</v>
      </c>
      <c r="Y28" s="190">
        <f>IFERROR(X28/P28,"-")</f>
        <v>9990.6928645295</v>
      </c>
      <c r="Z28" s="190">
        <f>IFERROR(X28/V28,"-")</f>
        <v>182283.01886792</v>
      </c>
      <c r="AA28" s="190">
        <f>X28-J28</f>
        <v>8581000</v>
      </c>
      <c r="AB28" s="47">
        <f>X28/J28</f>
        <v>8.9453703703704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