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<sst xmlns="http://schemas.openxmlformats.org/spreadsheetml/2006/main" uniqueCount="185">
  <si>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</si>
  <si>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</si>
  <si>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</si>
  <si>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</si>
  <si>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</si>
  <si>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</si>
  <si>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</si>
  <si>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</si>
  <si>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</si>
  <si>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</si>
  <si>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</si>
  <si>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</si>
  <si>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</si>
  <si>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</si>
  <si>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</si>
  <si>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</si>
  <si>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</si>
  <si>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</si>
  <si>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</si>
  <si>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</si>
  <si>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</si>
  <si>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</si>
  <si>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</si>
  <si>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</si>
  <si>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</si>
  <si>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</si>
  <si>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</si>
  <si>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</si>
  <si>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</si>
  <si>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</si>
  <si>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</si>
  <si>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</si>
  <si>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</si>
  <si>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</si>
  <si>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</si>
  <si>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</si>
  <si>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</si>
  <si>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</si>
  <si>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</si>
  <si>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</si>
  <si>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</si>
  <si>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</si>
  <si>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</si>
  <si>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</si>
  <si>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</si>
  <si>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</si>
  <si>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</si>
  <si>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</si>
  <si>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</si>
  <si>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</si>
  <si>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</si>
  <si>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</si>
  <si>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</si>
  <si>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</si>
  <si>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</si>
  <si>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</si>
  <si>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</si>
  <si>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</si>
  <si>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</si>
  <si>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</si>
  <si>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</si>
  <si>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ad392</t>
  </si>
  <si>
    <t>いろいろ</t>
  </si>
  <si>
    <t>企画枠4コマ漫画</t>
  </si>
  <si>
    <t>空電</t>
  </si>
  <si>
    <t>実話カタログ企画</t>
  </si>
  <si>
    <t>企画枠</t>
  </si>
  <si>
    <t>3月（＆2月）</t>
  </si>
  <si>
    <t>ad393</t>
  </si>
  <si>
    <t>企画枠_横4コマ(ヘスティア)</t>
  </si>
  <si>
    <t>R45編集企画枠</t>
  </si>
  <si>
    <t>3月（＆4月）</t>
  </si>
  <si>
    <t>ad400</t>
  </si>
  <si>
    <t>コアマガジン</t>
  </si>
  <si>
    <t>5P元祖</t>
  </si>
  <si>
    <t>lp01</t>
  </si>
  <si>
    <t>実話BUNKA超タブー</t>
  </si>
  <si>
    <t>1C5P</t>
  </si>
  <si>
    <t>3月01日(金)</t>
  </si>
  <si>
    <t>ad401</t>
  </si>
  <si>
    <t>中面 後半</t>
  </si>
  <si>
    <t>ad394</t>
  </si>
  <si>
    <t>大洋図書</t>
  </si>
  <si>
    <t>2P_対談風原稿_ヘスティア</t>
  </si>
  <si>
    <t>昭和の不思議101</t>
  </si>
  <si>
    <t>4C2P</t>
  </si>
  <si>
    <t>3月04日(月)</t>
  </si>
  <si>
    <t>ad395</t>
  </si>
  <si>
    <t>中面</t>
  </si>
  <si>
    <t>ad396</t>
  </si>
  <si>
    <t>金のEX NEXT</t>
  </si>
  <si>
    <t>3月05日(火)</t>
  </si>
  <si>
    <t>ad397</t>
  </si>
  <si>
    <t>中面 終盤</t>
  </si>
  <si>
    <t>ad402</t>
  </si>
  <si>
    <t>2P中心でか文字</t>
  </si>
  <si>
    <t>実話ナックルズGOLD</t>
  </si>
  <si>
    <t>1C2P</t>
  </si>
  <si>
    <t>3月11日(月)</t>
  </si>
  <si>
    <t>ad403</t>
  </si>
  <si>
    <t>ad404</t>
  </si>
  <si>
    <t>臨増ナックルズDX</t>
  </si>
  <si>
    <t>3月15日(金)</t>
  </si>
  <si>
    <t>ad405</t>
  </si>
  <si>
    <t>ad406</t>
  </si>
  <si>
    <t>実話BUNKAタブー</t>
  </si>
  <si>
    <t>3月16日(土)</t>
  </si>
  <si>
    <t>ad407</t>
  </si>
  <si>
    <t>ad416</t>
  </si>
  <si>
    <t>鉄人社</t>
  </si>
  <si>
    <t>過激エロサイト</t>
  </si>
  <si>
    <t>3月23日(土)</t>
  </si>
  <si>
    <t>ad417</t>
  </si>
  <si>
    <t>中面 序盤</t>
  </si>
  <si>
    <t>ad408</t>
  </si>
  <si>
    <t>日本ジャーナル出版</t>
  </si>
  <si>
    <t>週刊実話増刊「実話ザ・タブー」</t>
  </si>
  <si>
    <t>3月27日(水)</t>
  </si>
  <si>
    <t>ad409</t>
  </si>
  <si>
    <t>ad410</t>
  </si>
  <si>
    <t>海王社</t>
  </si>
  <si>
    <t>2Pスポーツ新聞_v02_ヘスティア(下着)水城奈緒さん</t>
  </si>
  <si>
    <t>美女アスリートEXPRESS!</t>
  </si>
  <si>
    <t>3月30日(土)</t>
  </si>
  <si>
    <t>ad411</t>
  </si>
  <si>
    <t>ad418</t>
  </si>
  <si>
    <t>実話ナックルズ</t>
  </si>
  <si>
    <t>ad419</t>
  </si>
  <si>
    <t>雑誌 TOTAL</t>
  </si>
  <si>
    <t>●DVD 広告</t>
  </si>
  <si>
    <t>pa389</t>
  </si>
  <si>
    <t>一水社</t>
  </si>
  <si>
    <t>DVD漫画きよし</t>
  </si>
  <si>
    <t>実録最新しろうと美人妻地下DVD270分GOLD</t>
  </si>
  <si>
    <t>DVD袋表4C</t>
  </si>
  <si>
    <t>3月02日(土)</t>
  </si>
  <si>
    <t>pa390</t>
  </si>
  <si>
    <t>pa391</t>
  </si>
  <si>
    <t>三和出版</t>
  </si>
  <si>
    <t>DVD4コマ-ヘスティア</t>
  </si>
  <si>
    <t>A4、セブンPB、840円、7万部</t>
  </si>
  <si>
    <t>徹底検証 S級美女ナンパ</t>
  </si>
  <si>
    <t>3月06日(水)</t>
  </si>
  <si>
    <t>pa392</t>
  </si>
  <si>
    <t>pa393</t>
  </si>
  <si>
    <t>A5、日版PB、600円、7万部</t>
  </si>
  <si>
    <t>宇宙企画SUPER BEST20タイトル</t>
  </si>
  <si>
    <t>DVD対向4C1P</t>
  </si>
  <si>
    <t>3月07日(木)</t>
  </si>
  <si>
    <t>pa394</t>
  </si>
  <si>
    <t>pa395</t>
  </si>
  <si>
    <t>憧れの同僚OLと夢の本気エッチ!</t>
  </si>
  <si>
    <t>pa396</t>
  </si>
  <si>
    <t>pa397</t>
  </si>
  <si>
    <t>690円</t>
  </si>
  <si>
    <t>まんが&amp;DVD人妻熟女ざかり</t>
  </si>
  <si>
    <t>pa398</t>
  </si>
  <si>
    <t>pa399</t>
  </si>
  <si>
    <t>若生出版</t>
  </si>
  <si>
    <t>A4、990円</t>
  </si>
  <si>
    <t>絶対美人secret</t>
  </si>
  <si>
    <t>DVD袋表4C+コンテンツ枠</t>
  </si>
  <si>
    <t>pa400</t>
  </si>
  <si>
    <t>pa401</t>
  </si>
  <si>
    <t>A4、CVSセブン以外、540円、10万部</t>
  </si>
  <si>
    <t>個人撮影SP</t>
  </si>
  <si>
    <t>3月13日(水)</t>
  </si>
  <si>
    <t>pa402</t>
  </si>
  <si>
    <t>pa409</t>
  </si>
  <si>
    <t>バイオレット！しろうと美人妻地下DVD本気でイク人妻</t>
  </si>
  <si>
    <t>3月20日(水)</t>
  </si>
  <si>
    <t>pa410</t>
  </si>
  <si>
    <t>pa403</t>
  </si>
  <si>
    <t>S級素人</t>
  </si>
  <si>
    <t>3月25日(月)</t>
  </si>
  <si>
    <t>pa404</t>
  </si>
  <si>
    <t>pa405</t>
  </si>
  <si>
    <t>ゲッチュ</t>
  </si>
  <si>
    <t>3月26日(火)</t>
  </si>
  <si>
    <t>pa406</t>
  </si>
  <si>
    <t>pa407</t>
  </si>
  <si>
    <t>みだらすぎる平成AV嬢</t>
  </si>
  <si>
    <t>3月29日(金)</t>
  </si>
  <si>
    <t>pa408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</si>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</sst>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22</v>
      </c>
      <c r="D6" s="195">
        <v>828000</v>
      </c>
      <c r="E6" s="81">
        <v>823</v>
      </c>
      <c r="F6" s="81">
        <v>467</v>
      </c>
      <c r="G6" s="81">
        <v>485</v>
      </c>
      <c r="H6" s="91">
        <v>154</v>
      </c>
      <c r="I6" s="92">
        <v>2</v>
      </c>
      <c r="J6" s="145">
        <f>H6+I6</f>
        <v>156</v>
      </c>
      <c r="K6" s="82">
        <f>IFERROR(J6/G6,"-")</f>
        <v>0.32164948453608</v>
      </c>
      <c r="L6" s="81">
        <v>23</v>
      </c>
      <c r="M6" s="81">
        <v>35</v>
      </c>
      <c r="N6" s="82">
        <f>IFERROR(L6/J6,"-")</f>
        <v>0.1474358974359</v>
      </c>
      <c r="O6" s="83">
        <f>IFERROR(D6/J6,"-")</f>
        <v>5307.6923076923</v>
      </c>
      <c r="P6" s="84">
        <v>43</v>
      </c>
      <c r="Q6" s="82">
        <f>IFERROR(P6/J6,"-")</f>
        <v>0.27564102564103</v>
      </c>
      <c r="R6" s="200">
        <v>5686932</v>
      </c>
      <c r="S6" s="201">
        <f>IFERROR(R6/J6,"-")</f>
        <v>36454.692307692</v>
      </c>
      <c r="T6" s="201">
        <f>IFERROR(R6/P6,"-")</f>
        <v>132254.23255814</v>
      </c>
      <c r="U6" s="195">
        <f>IFERROR(R6-D6,"-")</f>
        <v>4858932</v>
      </c>
      <c r="V6" s="85">
        <f>R6/D6</f>
        <v>6.8682753623188</v>
      </c>
      <c r="W6" s="79"/>
      <c r="X6" s="144"/>
    </row>
    <row r="7" spans="1:24">
      <c r="A7" s="80"/>
      <c r="B7" s="86" t="s">
        <v>24</v>
      </c>
      <c r="C7" s="86">
        <v>22</v>
      </c>
      <c r="D7" s="195">
        <v>1025000</v>
      </c>
      <c r="E7" s="81">
        <v>3550</v>
      </c>
      <c r="F7" s="81">
        <v>2206</v>
      </c>
      <c r="G7" s="81">
        <v>3965</v>
      </c>
      <c r="H7" s="91">
        <v>1083</v>
      </c>
      <c r="I7" s="92">
        <v>30</v>
      </c>
      <c r="J7" s="145">
        <f>H7+I7</f>
        <v>1113</v>
      </c>
      <c r="K7" s="82">
        <f>IFERROR(J7/G7,"-")</f>
        <v>0.28070617906683</v>
      </c>
      <c r="L7" s="81">
        <v>55</v>
      </c>
      <c r="M7" s="81">
        <v>234</v>
      </c>
      <c r="N7" s="82">
        <f>IFERROR(L7/J7,"-")</f>
        <v>0.049415992812219</v>
      </c>
      <c r="O7" s="83">
        <f>IFERROR(D7/J7,"-")</f>
        <v>920.93441150045</v>
      </c>
      <c r="P7" s="84">
        <v>68</v>
      </c>
      <c r="Q7" s="82">
        <f>IFERROR(P7/J7,"-")</f>
        <v>0.061096136567835</v>
      </c>
      <c r="R7" s="200">
        <v>5930925</v>
      </c>
      <c r="S7" s="201">
        <f>IFERROR(R7/J7,"-")</f>
        <v>5328.7735849057</v>
      </c>
      <c r="T7" s="201">
        <f>IFERROR(R7/P7,"-")</f>
        <v>87219.485294118</v>
      </c>
      <c r="U7" s="195">
        <f>IFERROR(R7-D7,"-")</f>
        <v>4905925</v>
      </c>
      <c r="V7" s="85">
        <f>R7/D7</f>
        <v>5.7862682926829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1853000</v>
      </c>
      <c r="E10" s="41">
        <f>SUM(E6:E8)</f>
        <v>4373</v>
      </c>
      <c r="F10" s="41">
        <f>SUM(F6:F8)</f>
        <v>2673</v>
      </c>
      <c r="G10" s="41">
        <f>SUM(G6:G8)</f>
        <v>4450</v>
      </c>
      <c r="H10" s="41">
        <f>SUM(H6:H8)</f>
        <v>1237</v>
      </c>
      <c r="I10" s="41">
        <f>SUM(I6:I8)</f>
        <v>32</v>
      </c>
      <c r="J10" s="41">
        <f>SUM(J6:J8)</f>
        <v>1269</v>
      </c>
      <c r="K10" s="42">
        <f>IFERROR(J10/G10,"-")</f>
        <v>0.28516853932584</v>
      </c>
      <c r="L10" s="78">
        <f>SUM(L6:L8)</f>
        <v>78</v>
      </c>
      <c r="M10" s="78">
        <f>SUM(M6:M8)</f>
        <v>269</v>
      </c>
      <c r="N10" s="42">
        <f>IFERROR(L10/J10,"-")</f>
        <v>0.061465721040189</v>
      </c>
      <c r="O10" s="43">
        <f>IFERROR(D10/J10,"-")</f>
        <v>1460.2048857368</v>
      </c>
      <c r="P10" s="44">
        <f>SUM(P6:P8)</f>
        <v>111</v>
      </c>
      <c r="Q10" s="42">
        <f>IFERROR(P10/J10,"-")</f>
        <v>0.087470449172577</v>
      </c>
      <c r="R10" s="45">
        <f>SUM(R6:R8)</f>
        <v>11617857</v>
      </c>
      <c r="S10" s="45">
        <f>IFERROR(R10/J10,"-")</f>
        <v>9155.1276595745</v>
      </c>
      <c r="T10" s="45">
        <f>IFERROR(R10/P10,"-")</f>
        <v>104665.37837838</v>
      </c>
      <c r="U10" s="46">
        <f>SUM(U6:U8)</f>
        <v>9764857</v>
      </c>
      <c r="V10" s="47">
        <f>IFERROR(R10/D10,"-")</f>
        <v>6.2697555315704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1.1785714285714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173</v>
      </c>
      <c r="L6" s="81">
        <v>114</v>
      </c>
      <c r="M6" s="81">
        <v>56</v>
      </c>
      <c r="N6" s="91">
        <v>27</v>
      </c>
      <c r="O6" s="92">
        <v>0</v>
      </c>
      <c r="P6" s="93">
        <f>N6+O6</f>
        <v>27</v>
      </c>
      <c r="Q6" s="82">
        <f>IFERROR(P6/M6,"-")</f>
        <v>0.48214285714286</v>
      </c>
      <c r="R6" s="81">
        <v>3</v>
      </c>
      <c r="S6" s="81">
        <v>7</v>
      </c>
      <c r="T6" s="82">
        <f>IFERROR(S6/(O6+P6),"-")</f>
        <v>0.25925925925926</v>
      </c>
      <c r="U6" s="182">
        <f>IFERROR(J6/SUM(P6:P6),"-")</f>
        <v>2592.5925925926</v>
      </c>
      <c r="V6" s="84">
        <v>4</v>
      </c>
      <c r="W6" s="82">
        <f>IF(P6=0,"-",V6/P6)</f>
        <v>0.14814814814815</v>
      </c>
      <c r="X6" s="186">
        <v>82500</v>
      </c>
      <c r="Y6" s="187">
        <f>IFERROR(X6/P6,"-")</f>
        <v>3055.5555555556</v>
      </c>
      <c r="Z6" s="187">
        <f>IFERROR(X6/V6,"-")</f>
        <v>20625</v>
      </c>
      <c r="AA6" s="188">
        <f>SUM(X6:X6)-SUM(J6:J6)</f>
        <v>12500</v>
      </c>
      <c r="AB6" s="85">
        <f>SUM(X6:X6)/SUM(J6:J6)</f>
        <v>1.1785714285714</v>
      </c>
      <c r="AC6" s="79"/>
      <c r="AD6" s="94">
        <v>3</v>
      </c>
      <c r="AE6" s="95">
        <f>IF(P6=0,"",IF(AD6=0,"",(AD6/P6)))</f>
        <v>0.11111111111111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0.22222222222222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0.14814814814815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0.11111111111111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0.2962962962963</v>
      </c>
      <c r="BP6" s="121">
        <v>3</v>
      </c>
      <c r="BQ6" s="122">
        <f>IFERROR(BP6/BN6,"-")</f>
        <v>0.375</v>
      </c>
      <c r="BR6" s="123">
        <v>76000</v>
      </c>
      <c r="BS6" s="124">
        <f>IFERROR(BR6/BN6,"-")</f>
        <v>9500</v>
      </c>
      <c r="BT6" s="125">
        <v>1</v>
      </c>
      <c r="BU6" s="125"/>
      <c r="BV6" s="125">
        <v>2</v>
      </c>
      <c r="BW6" s="126">
        <v>3</v>
      </c>
      <c r="BX6" s="127">
        <f>IF(P6=0,"",IF(BW6=0,"",(BW6/P6)))</f>
        <v>0.11111111111111</v>
      </c>
      <c r="BY6" s="128">
        <v>1</v>
      </c>
      <c r="BZ6" s="129">
        <f>IFERROR(BY6/BW6,"-")</f>
        <v>0.33333333333333</v>
      </c>
      <c r="CA6" s="130">
        <v>6500</v>
      </c>
      <c r="CB6" s="131">
        <f>IFERROR(CA6/BW6,"-")</f>
        <v>2166.6666666667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82500</v>
      </c>
      <c r="CQ6" s="141">
        <v>60000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1.9852941176471</v>
      </c>
      <c r="B7" s="203" t="s">
        <v>68</v>
      </c>
      <c r="C7" s="203" t="s">
        <v>62</v>
      </c>
      <c r="D7" s="203" t="s">
        <v>69</v>
      </c>
      <c r="E7" s="203"/>
      <c r="F7" s="203" t="s">
        <v>64</v>
      </c>
      <c r="G7" s="203" t="s">
        <v>70</v>
      </c>
      <c r="H7" s="90" t="s">
        <v>66</v>
      </c>
      <c r="I7" s="90" t="s">
        <v>71</v>
      </c>
      <c r="J7" s="188">
        <v>68000</v>
      </c>
      <c r="K7" s="81">
        <v>76</v>
      </c>
      <c r="L7" s="81">
        <v>53</v>
      </c>
      <c r="M7" s="81">
        <v>14</v>
      </c>
      <c r="N7" s="91">
        <v>9</v>
      </c>
      <c r="O7" s="92">
        <v>0</v>
      </c>
      <c r="P7" s="93">
        <f>N7+O7</f>
        <v>9</v>
      </c>
      <c r="Q7" s="82">
        <f>IFERROR(P7/M7,"-")</f>
        <v>0.64285714285714</v>
      </c>
      <c r="R7" s="81">
        <v>2</v>
      </c>
      <c r="S7" s="81">
        <v>1</v>
      </c>
      <c r="T7" s="82">
        <f>IFERROR(S7/(O7+P7),"-")</f>
        <v>0.11111111111111</v>
      </c>
      <c r="U7" s="182">
        <f>IFERROR(J7/SUM(P7:P7),"-")</f>
        <v>7555.5555555556</v>
      </c>
      <c r="V7" s="84">
        <v>2</v>
      </c>
      <c r="W7" s="82">
        <f>IF(P7=0,"-",V7/P7)</f>
        <v>0.22222222222222</v>
      </c>
      <c r="X7" s="186">
        <v>135000</v>
      </c>
      <c r="Y7" s="187">
        <f>IFERROR(X7/P7,"-")</f>
        <v>15000</v>
      </c>
      <c r="Z7" s="187">
        <f>IFERROR(X7/V7,"-")</f>
        <v>67500</v>
      </c>
      <c r="AA7" s="188">
        <f>SUM(X7:X7)-SUM(J7:J7)</f>
        <v>67000</v>
      </c>
      <c r="AB7" s="85">
        <f>SUM(X7:X7)/SUM(J7:J7)</f>
        <v>1.9852941176471</v>
      </c>
      <c r="AC7" s="79"/>
      <c r="AD7" s="94">
        <v>1</v>
      </c>
      <c r="AE7" s="95">
        <f>IF(P7=0,"",IF(AD7=0,"",(AD7/P7)))</f>
        <v>0.11111111111111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0.44444444444444</v>
      </c>
      <c r="BG7" s="112">
        <v>1</v>
      </c>
      <c r="BH7" s="114">
        <f>IFERROR(BG7/BE7,"-")</f>
        <v>0.25</v>
      </c>
      <c r="BI7" s="115">
        <v>8000</v>
      </c>
      <c r="BJ7" s="116">
        <f>IFERROR(BI7/BE7,"-")</f>
        <v>2000</v>
      </c>
      <c r="BK7" s="117"/>
      <c r="BL7" s="117">
        <v>1</v>
      </c>
      <c r="BM7" s="117"/>
      <c r="BN7" s="119">
        <v>2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0.11111111111111</v>
      </c>
      <c r="BY7" s="128">
        <v>1</v>
      </c>
      <c r="BZ7" s="129">
        <f>IFERROR(BY7/BW7,"-")</f>
        <v>1</v>
      </c>
      <c r="CA7" s="130">
        <v>127000</v>
      </c>
      <c r="CB7" s="131">
        <f>IFERROR(CA7/BW7,"-")</f>
        <v>127000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135000</v>
      </c>
      <c r="CQ7" s="141">
        <v>127000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6.0615384615385</v>
      </c>
      <c r="B8" s="203" t="s">
        <v>72</v>
      </c>
      <c r="C8" s="203" t="s">
        <v>73</v>
      </c>
      <c r="D8" s="203" t="s">
        <v>74</v>
      </c>
      <c r="E8" s="203"/>
      <c r="F8" s="203" t="s">
        <v>75</v>
      </c>
      <c r="G8" s="203" t="s">
        <v>76</v>
      </c>
      <c r="H8" s="90" t="s">
        <v>77</v>
      </c>
      <c r="I8" s="90" t="s">
        <v>78</v>
      </c>
      <c r="J8" s="188">
        <v>65000</v>
      </c>
      <c r="K8" s="81">
        <v>10</v>
      </c>
      <c r="L8" s="81">
        <v>0</v>
      </c>
      <c r="M8" s="81">
        <v>13</v>
      </c>
      <c r="N8" s="91">
        <v>1</v>
      </c>
      <c r="O8" s="92">
        <v>0</v>
      </c>
      <c r="P8" s="93">
        <f>N8+O8</f>
        <v>1</v>
      </c>
      <c r="Q8" s="82">
        <f>IFERROR(P8/M8,"-")</f>
        <v>0.076923076923077</v>
      </c>
      <c r="R8" s="81">
        <v>1</v>
      </c>
      <c r="S8" s="81">
        <v>0</v>
      </c>
      <c r="T8" s="82">
        <f>IFERROR(S8/(O8+P8),"-")</f>
        <v>0</v>
      </c>
      <c r="U8" s="182">
        <f>IFERROR(J8/SUM(P8:P9),"-")</f>
        <v>13000</v>
      </c>
      <c r="V8" s="84">
        <v>1</v>
      </c>
      <c r="W8" s="82">
        <f>IF(P8=0,"-",V8/P8)</f>
        <v>1</v>
      </c>
      <c r="X8" s="186">
        <v>386000</v>
      </c>
      <c r="Y8" s="187">
        <f>IFERROR(X8/P8,"-")</f>
        <v>386000</v>
      </c>
      <c r="Z8" s="187">
        <f>IFERROR(X8/V8,"-")</f>
        <v>386000</v>
      </c>
      <c r="AA8" s="188">
        <f>SUM(X8:X9)-SUM(J8:J9)</f>
        <v>329000</v>
      </c>
      <c r="AB8" s="85">
        <f>SUM(X8:X9)/SUM(J8:J9)</f>
        <v>6.0615384615385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1</v>
      </c>
      <c r="CH8" s="135">
        <v>1</v>
      </c>
      <c r="CI8" s="136">
        <f>IFERROR(CH8/CF8,"-")</f>
        <v>1</v>
      </c>
      <c r="CJ8" s="137">
        <v>386000</v>
      </c>
      <c r="CK8" s="138">
        <f>IFERROR(CJ8/CF8,"-")</f>
        <v>386000</v>
      </c>
      <c r="CL8" s="139"/>
      <c r="CM8" s="139"/>
      <c r="CN8" s="139">
        <v>1</v>
      </c>
      <c r="CO8" s="140">
        <v>1</v>
      </c>
      <c r="CP8" s="141">
        <v>386000</v>
      </c>
      <c r="CQ8" s="141">
        <v>386000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79</v>
      </c>
      <c r="C9" s="203" t="s">
        <v>80</v>
      </c>
      <c r="D9" s="203"/>
      <c r="E9" s="203"/>
      <c r="F9" s="203" t="s">
        <v>64</v>
      </c>
      <c r="G9" s="203"/>
      <c r="H9" s="90"/>
      <c r="I9" s="90"/>
      <c r="J9" s="188"/>
      <c r="K9" s="81">
        <v>28</v>
      </c>
      <c r="L9" s="81">
        <v>22</v>
      </c>
      <c r="M9" s="81">
        <v>6</v>
      </c>
      <c r="N9" s="91">
        <v>4</v>
      </c>
      <c r="O9" s="92">
        <v>0</v>
      </c>
      <c r="P9" s="93">
        <f>N9+O9</f>
        <v>4</v>
      </c>
      <c r="Q9" s="82">
        <f>IFERROR(P9/M9,"-")</f>
        <v>0.66666666666667</v>
      </c>
      <c r="R9" s="81">
        <v>1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0.5</v>
      </c>
      <c r="X9" s="186">
        <v>8000</v>
      </c>
      <c r="Y9" s="187">
        <f>IFERROR(X9/P9,"-")</f>
        <v>2000</v>
      </c>
      <c r="Z9" s="187">
        <f>IFERROR(X9/V9,"-")</f>
        <v>4000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0.75</v>
      </c>
      <c r="BP9" s="121">
        <v>1</v>
      </c>
      <c r="BQ9" s="122">
        <f>IFERROR(BP9/BN9,"-")</f>
        <v>0.33333333333333</v>
      </c>
      <c r="BR9" s="123">
        <v>3000</v>
      </c>
      <c r="BS9" s="124">
        <f>IFERROR(BR9/BN9,"-")</f>
        <v>1000</v>
      </c>
      <c r="BT9" s="125">
        <v>1</v>
      </c>
      <c r="BU9" s="125"/>
      <c r="BV9" s="125"/>
      <c r="BW9" s="126">
        <v>1</v>
      </c>
      <c r="BX9" s="127">
        <f>IF(P9=0,"",IF(BW9=0,"",(BW9/P9)))</f>
        <v>0.25</v>
      </c>
      <c r="BY9" s="128">
        <v>1</v>
      </c>
      <c r="BZ9" s="129">
        <f>IFERROR(BY9/BW9,"-")</f>
        <v>1</v>
      </c>
      <c r="CA9" s="130">
        <v>5000</v>
      </c>
      <c r="CB9" s="131">
        <f>IFERROR(CA9/BW9,"-")</f>
        <v>5000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8000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</v>
      </c>
      <c r="B10" s="203" t="s">
        <v>81</v>
      </c>
      <c r="C10" s="203" t="s">
        <v>82</v>
      </c>
      <c r="D10" s="203" t="s">
        <v>83</v>
      </c>
      <c r="E10" s="203"/>
      <c r="F10" s="203" t="s">
        <v>75</v>
      </c>
      <c r="G10" s="203" t="s">
        <v>84</v>
      </c>
      <c r="H10" s="90" t="s">
        <v>85</v>
      </c>
      <c r="I10" s="90" t="s">
        <v>86</v>
      </c>
      <c r="J10" s="188">
        <v>70000</v>
      </c>
      <c r="K10" s="81">
        <v>17</v>
      </c>
      <c r="L10" s="81">
        <v>0</v>
      </c>
      <c r="M10" s="81">
        <v>30</v>
      </c>
      <c r="N10" s="91">
        <v>4</v>
      </c>
      <c r="O10" s="92">
        <v>0</v>
      </c>
      <c r="P10" s="93">
        <f>N10+O10</f>
        <v>4</v>
      </c>
      <c r="Q10" s="82">
        <f>IFERROR(P10/M10,"-")</f>
        <v>0.13333333333333</v>
      </c>
      <c r="R10" s="81">
        <v>0</v>
      </c>
      <c r="S10" s="81">
        <v>1</v>
      </c>
      <c r="T10" s="82">
        <f>IFERROR(S10/(O10+P10),"-")</f>
        <v>0.25</v>
      </c>
      <c r="U10" s="182">
        <f>IFERROR(J10/SUM(P10:P11),"-")</f>
        <v>7777.7777777778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-70000</v>
      </c>
      <c r="AB10" s="85">
        <f>SUM(X10:X11)/SUM(J10:J11)</f>
        <v>0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0.25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87</v>
      </c>
      <c r="C11" s="203" t="s">
        <v>88</v>
      </c>
      <c r="D11" s="203"/>
      <c r="E11" s="203"/>
      <c r="F11" s="203" t="s">
        <v>64</v>
      </c>
      <c r="G11" s="203"/>
      <c r="H11" s="90"/>
      <c r="I11" s="90"/>
      <c r="J11" s="188"/>
      <c r="K11" s="81">
        <v>35</v>
      </c>
      <c r="L11" s="81">
        <v>18</v>
      </c>
      <c r="M11" s="81">
        <v>15</v>
      </c>
      <c r="N11" s="91">
        <v>5</v>
      </c>
      <c r="O11" s="92">
        <v>0</v>
      </c>
      <c r="P11" s="93">
        <f>N11+O11</f>
        <v>5</v>
      </c>
      <c r="Q11" s="82">
        <f>IFERROR(P11/M11,"-")</f>
        <v>0.33333333333333</v>
      </c>
      <c r="R11" s="81">
        <v>0</v>
      </c>
      <c r="S11" s="81">
        <v>2</v>
      </c>
      <c r="T11" s="82">
        <f>IFERROR(S11/(O11+P11),"-")</f>
        <v>0.4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0.52</v>
      </c>
      <c r="B12" s="203" t="s">
        <v>89</v>
      </c>
      <c r="C12" s="203" t="s">
        <v>82</v>
      </c>
      <c r="D12" s="203" t="s">
        <v>83</v>
      </c>
      <c r="E12" s="203"/>
      <c r="F12" s="203" t="s">
        <v>75</v>
      </c>
      <c r="G12" s="203" t="s">
        <v>90</v>
      </c>
      <c r="H12" s="90" t="s">
        <v>85</v>
      </c>
      <c r="I12" s="90" t="s">
        <v>91</v>
      </c>
      <c r="J12" s="188">
        <v>75000</v>
      </c>
      <c r="K12" s="81">
        <v>8</v>
      </c>
      <c r="L12" s="81">
        <v>0</v>
      </c>
      <c r="M12" s="81">
        <v>16</v>
      </c>
      <c r="N12" s="91">
        <v>7</v>
      </c>
      <c r="O12" s="92">
        <v>0</v>
      </c>
      <c r="P12" s="93">
        <f>N12+O12</f>
        <v>7</v>
      </c>
      <c r="Q12" s="82">
        <f>IFERROR(P12/M12,"-")</f>
        <v>0.4375</v>
      </c>
      <c r="R12" s="81">
        <v>1</v>
      </c>
      <c r="S12" s="81">
        <v>2</v>
      </c>
      <c r="T12" s="82">
        <f>IFERROR(S12/(O12+P12),"-")</f>
        <v>0.28571428571429</v>
      </c>
      <c r="U12" s="182">
        <f>IFERROR(J12/SUM(P12:P13),"-")</f>
        <v>4411.7647058824</v>
      </c>
      <c r="V12" s="84">
        <v>2</v>
      </c>
      <c r="W12" s="82">
        <f>IF(P12=0,"-",V12/P12)</f>
        <v>0.28571428571429</v>
      </c>
      <c r="X12" s="186">
        <v>6000</v>
      </c>
      <c r="Y12" s="187">
        <f>IFERROR(X12/P12,"-")</f>
        <v>857.14285714286</v>
      </c>
      <c r="Z12" s="187">
        <f>IFERROR(X12/V12,"-")</f>
        <v>3000</v>
      </c>
      <c r="AA12" s="188">
        <f>SUM(X12:X13)-SUM(J12:J13)</f>
        <v>-36000</v>
      </c>
      <c r="AB12" s="85">
        <f>SUM(X12:X13)/SUM(J12:J13)</f>
        <v>0.52</v>
      </c>
      <c r="AC12" s="79"/>
      <c r="AD12" s="94">
        <v>1</v>
      </c>
      <c r="AE12" s="95">
        <f>IF(P12=0,"",IF(AD12=0,"",(AD12/P12)))</f>
        <v>0.14285714285714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</v>
      </c>
      <c r="AN12" s="101">
        <f>IF(P12=0,"",IF(AM12=0,"",(AM12/P12)))</f>
        <v>0.28571428571429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0.14285714285714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3</v>
      </c>
      <c r="BO12" s="120">
        <f>IF(P12=0,"",IF(BN12=0,"",(BN12/P12)))</f>
        <v>0.42857142857143</v>
      </c>
      <c r="BP12" s="121">
        <v>2</v>
      </c>
      <c r="BQ12" s="122">
        <f>IFERROR(BP12/BN12,"-")</f>
        <v>0.66666666666667</v>
      </c>
      <c r="BR12" s="123">
        <v>6000</v>
      </c>
      <c r="BS12" s="124">
        <f>IFERROR(BR12/BN12,"-")</f>
        <v>2000</v>
      </c>
      <c r="BT12" s="125">
        <v>2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6000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92</v>
      </c>
      <c r="C13" s="203" t="s">
        <v>93</v>
      </c>
      <c r="D13" s="203"/>
      <c r="E13" s="203"/>
      <c r="F13" s="203" t="s">
        <v>64</v>
      </c>
      <c r="G13" s="203"/>
      <c r="H13" s="90"/>
      <c r="I13" s="90"/>
      <c r="J13" s="188"/>
      <c r="K13" s="81">
        <v>45</v>
      </c>
      <c r="L13" s="81">
        <v>34</v>
      </c>
      <c r="M13" s="81">
        <v>20</v>
      </c>
      <c r="N13" s="91">
        <v>9</v>
      </c>
      <c r="O13" s="92">
        <v>1</v>
      </c>
      <c r="P13" s="93">
        <f>N13+O13</f>
        <v>10</v>
      </c>
      <c r="Q13" s="82">
        <f>IFERROR(P13/M13,"-")</f>
        <v>0.5</v>
      </c>
      <c r="R13" s="81">
        <v>1</v>
      </c>
      <c r="S13" s="81">
        <v>3</v>
      </c>
      <c r="T13" s="82">
        <f>IFERROR(S13/(O13+P13),"-")</f>
        <v>0.27272727272727</v>
      </c>
      <c r="U13" s="182"/>
      <c r="V13" s="84">
        <v>2</v>
      </c>
      <c r="W13" s="82">
        <f>IF(P13=0,"-",V13/P13)</f>
        <v>0.2</v>
      </c>
      <c r="X13" s="186">
        <v>33000</v>
      </c>
      <c r="Y13" s="187">
        <f>IFERROR(X13/P13,"-")</f>
        <v>3300</v>
      </c>
      <c r="Z13" s="187">
        <f>IFERROR(X13/V13,"-")</f>
        <v>16500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4</v>
      </c>
      <c r="AN13" s="101">
        <f>IF(P13=0,"",IF(AM13=0,"",(AM13/P13)))</f>
        <v>0.4</v>
      </c>
      <c r="AO13" s="100">
        <v>1</v>
      </c>
      <c r="AP13" s="102">
        <f>IFERROR(AP13/AM13,"-")</f>
        <v>0</v>
      </c>
      <c r="AQ13" s="103">
        <v>25000</v>
      </c>
      <c r="AR13" s="104">
        <f>IFERROR(AQ13/AM13,"-")</f>
        <v>6250</v>
      </c>
      <c r="AS13" s="105"/>
      <c r="AT13" s="105">
        <v>1</v>
      </c>
      <c r="AU13" s="105"/>
      <c r="AV13" s="106">
        <v>2</v>
      </c>
      <c r="AW13" s="107">
        <f>IF(P13=0,"",IF(AV13=0,"",(AV13/P13)))</f>
        <v>0.2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0.2</v>
      </c>
      <c r="BP13" s="121">
        <v>1</v>
      </c>
      <c r="BQ13" s="122">
        <f>IFERROR(BP13/BN13,"-")</f>
        <v>0.5</v>
      </c>
      <c r="BR13" s="123">
        <v>8000</v>
      </c>
      <c r="BS13" s="124">
        <f>IFERROR(BR13/BN13,"-")</f>
        <v>4000</v>
      </c>
      <c r="BT13" s="125"/>
      <c r="BU13" s="125">
        <v>1</v>
      </c>
      <c r="BV13" s="125"/>
      <c r="BW13" s="126">
        <v>1</v>
      </c>
      <c r="BX13" s="127">
        <f>IF(P13=0,"",IF(BW13=0,"",(BW13/P13)))</f>
        <v>0.1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33000</v>
      </c>
      <c r="CQ13" s="141">
        <v>25000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8.7333333333333</v>
      </c>
      <c r="B14" s="203" t="s">
        <v>94</v>
      </c>
      <c r="C14" s="203" t="s">
        <v>82</v>
      </c>
      <c r="D14" s="203" t="s">
        <v>95</v>
      </c>
      <c r="E14" s="203"/>
      <c r="F14" s="203" t="s">
        <v>75</v>
      </c>
      <c r="G14" s="203" t="s">
        <v>96</v>
      </c>
      <c r="H14" s="90" t="s">
        <v>97</v>
      </c>
      <c r="I14" s="90" t="s">
        <v>98</v>
      </c>
      <c r="J14" s="188">
        <v>45000</v>
      </c>
      <c r="K14" s="81">
        <v>13</v>
      </c>
      <c r="L14" s="81">
        <v>0</v>
      </c>
      <c r="M14" s="81">
        <v>41</v>
      </c>
      <c r="N14" s="91">
        <v>3</v>
      </c>
      <c r="O14" s="92">
        <v>0</v>
      </c>
      <c r="P14" s="93">
        <f>N14+O14</f>
        <v>3</v>
      </c>
      <c r="Q14" s="82">
        <f>IFERROR(P14/M14,"-")</f>
        <v>0.073170731707317</v>
      </c>
      <c r="R14" s="81">
        <v>0</v>
      </c>
      <c r="S14" s="81">
        <v>1</v>
      </c>
      <c r="T14" s="82">
        <f>IFERROR(S14/(O14+P14),"-")</f>
        <v>0.33333333333333</v>
      </c>
      <c r="U14" s="182">
        <f>IFERROR(J14/SUM(P14:P15),"-")</f>
        <v>3214.2857142857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348000</v>
      </c>
      <c r="AB14" s="85">
        <f>SUM(X14:X15)/SUM(J14:J15)</f>
        <v>8.7333333333333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99</v>
      </c>
      <c r="C15" s="203" t="s">
        <v>80</v>
      </c>
      <c r="D15" s="203"/>
      <c r="E15" s="203"/>
      <c r="F15" s="203" t="s">
        <v>64</v>
      </c>
      <c r="G15" s="203"/>
      <c r="H15" s="90"/>
      <c r="I15" s="90"/>
      <c r="J15" s="188"/>
      <c r="K15" s="81">
        <v>109</v>
      </c>
      <c r="L15" s="81">
        <v>60</v>
      </c>
      <c r="M15" s="81">
        <v>21</v>
      </c>
      <c r="N15" s="91">
        <v>11</v>
      </c>
      <c r="O15" s="92">
        <v>0</v>
      </c>
      <c r="P15" s="93">
        <f>N15+O15</f>
        <v>11</v>
      </c>
      <c r="Q15" s="82">
        <f>IFERROR(P15/M15,"-")</f>
        <v>0.52380952380952</v>
      </c>
      <c r="R15" s="81">
        <v>0</v>
      </c>
      <c r="S15" s="81">
        <v>2</v>
      </c>
      <c r="T15" s="82">
        <f>IFERROR(S15/(O15+P15),"-")</f>
        <v>0.18181818181818</v>
      </c>
      <c r="U15" s="182"/>
      <c r="V15" s="84">
        <v>3</v>
      </c>
      <c r="W15" s="82">
        <f>IF(P15=0,"-",V15/P15)</f>
        <v>0.27272727272727</v>
      </c>
      <c r="X15" s="186">
        <v>393000</v>
      </c>
      <c r="Y15" s="187">
        <f>IFERROR(X15/P15,"-")</f>
        <v>35727.272727273</v>
      </c>
      <c r="Z15" s="187">
        <f>IFERROR(X15/V15,"-")</f>
        <v>131000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0.27272727272727</v>
      </c>
      <c r="BG15" s="112">
        <v>1</v>
      </c>
      <c r="BH15" s="114">
        <f>IFERROR(BG15/BE15,"-")</f>
        <v>0.33333333333333</v>
      </c>
      <c r="BI15" s="115">
        <v>8000</v>
      </c>
      <c r="BJ15" s="116">
        <f>IFERROR(BI15/BE15,"-")</f>
        <v>2666.6666666667</v>
      </c>
      <c r="BK15" s="117"/>
      <c r="BL15" s="117">
        <v>1</v>
      </c>
      <c r="BM15" s="117"/>
      <c r="BN15" s="119">
        <v>5</v>
      </c>
      <c r="BO15" s="120">
        <f>IF(P15=0,"",IF(BN15=0,"",(BN15/P15)))</f>
        <v>0.45454545454545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0.27272727272727</v>
      </c>
      <c r="BY15" s="128">
        <v>2</v>
      </c>
      <c r="BZ15" s="129">
        <f>IFERROR(BY15/BW15,"-")</f>
        <v>0.66666666666667</v>
      </c>
      <c r="CA15" s="130">
        <v>385000</v>
      </c>
      <c r="CB15" s="131">
        <f>IFERROR(CA15/BW15,"-")</f>
        <v>128333.33333333</v>
      </c>
      <c r="CC15" s="132"/>
      <c r="CD15" s="132"/>
      <c r="CE15" s="132">
        <v>2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393000</v>
      </c>
      <c r="CQ15" s="141">
        <v>320000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41.322729411765</v>
      </c>
      <c r="B16" s="203" t="s">
        <v>100</v>
      </c>
      <c r="C16" s="203" t="s">
        <v>82</v>
      </c>
      <c r="D16" s="203" t="s">
        <v>74</v>
      </c>
      <c r="E16" s="203"/>
      <c r="F16" s="203" t="s">
        <v>75</v>
      </c>
      <c r="G16" s="203" t="s">
        <v>101</v>
      </c>
      <c r="H16" s="90" t="s">
        <v>77</v>
      </c>
      <c r="I16" s="90" t="s">
        <v>102</v>
      </c>
      <c r="J16" s="188">
        <v>85000</v>
      </c>
      <c r="K16" s="81">
        <v>10</v>
      </c>
      <c r="L16" s="81">
        <v>0</v>
      </c>
      <c r="M16" s="81">
        <v>48</v>
      </c>
      <c r="N16" s="91">
        <v>7</v>
      </c>
      <c r="O16" s="92">
        <v>0</v>
      </c>
      <c r="P16" s="93">
        <f>N16+O16</f>
        <v>7</v>
      </c>
      <c r="Q16" s="82">
        <f>IFERROR(P16/M16,"-")</f>
        <v>0.14583333333333</v>
      </c>
      <c r="R16" s="81">
        <v>1</v>
      </c>
      <c r="S16" s="81">
        <v>4</v>
      </c>
      <c r="T16" s="82">
        <f>IFERROR(S16/(O16+P16),"-")</f>
        <v>0.57142857142857</v>
      </c>
      <c r="U16" s="182">
        <f>IFERROR(J16/SUM(P16:P17),"-")</f>
        <v>3863.6363636364</v>
      </c>
      <c r="V16" s="84">
        <v>2</v>
      </c>
      <c r="W16" s="82">
        <f>IF(P16=0,"-",V16/P16)</f>
        <v>0.28571428571429</v>
      </c>
      <c r="X16" s="186">
        <v>11000</v>
      </c>
      <c r="Y16" s="187">
        <f>IFERROR(X16/P16,"-")</f>
        <v>1571.4285714286</v>
      </c>
      <c r="Z16" s="187">
        <f>IFERROR(X16/V16,"-")</f>
        <v>5500</v>
      </c>
      <c r="AA16" s="188">
        <f>SUM(X16:X17)-SUM(J16:J17)</f>
        <v>3427432</v>
      </c>
      <c r="AB16" s="85">
        <f>SUM(X16:X17)/SUM(J16:J17)</f>
        <v>41.322729411765</v>
      </c>
      <c r="AC16" s="79"/>
      <c r="AD16" s="94">
        <v>2</v>
      </c>
      <c r="AE16" s="95">
        <f>IF(P16=0,"",IF(AD16=0,"",(AD16/P16)))</f>
        <v>0.28571428571429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2</v>
      </c>
      <c r="AW16" s="107">
        <f>IF(P16=0,"",IF(AV16=0,"",(AV16/P16)))</f>
        <v>0.28571428571429</v>
      </c>
      <c r="AX16" s="106">
        <v>1</v>
      </c>
      <c r="AY16" s="108">
        <f>IFERROR(AX16/AV16,"-")</f>
        <v>0.5</v>
      </c>
      <c r="AZ16" s="109">
        <v>3000</v>
      </c>
      <c r="BA16" s="110">
        <f>IFERROR(AZ16/AV16,"-")</f>
        <v>1500</v>
      </c>
      <c r="BB16" s="111">
        <v>1</v>
      </c>
      <c r="BC16" s="111"/>
      <c r="BD16" s="111"/>
      <c r="BE16" s="112">
        <v>2</v>
      </c>
      <c r="BF16" s="113">
        <f>IF(P16=0,"",IF(BE16=0,"",(BE16/P16)))</f>
        <v>0.28571428571429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0.14285714285714</v>
      </c>
      <c r="BP16" s="121">
        <v>1</v>
      </c>
      <c r="BQ16" s="122">
        <f>IFERROR(BP16/BN16,"-")</f>
        <v>1</v>
      </c>
      <c r="BR16" s="123">
        <v>8000</v>
      </c>
      <c r="BS16" s="124">
        <f>IFERROR(BR16/BN16,"-")</f>
        <v>8000</v>
      </c>
      <c r="BT16" s="125"/>
      <c r="BU16" s="125">
        <v>1</v>
      </c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11000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103</v>
      </c>
      <c r="C17" s="203" t="s">
        <v>80</v>
      </c>
      <c r="D17" s="203"/>
      <c r="E17" s="203"/>
      <c r="F17" s="203" t="s">
        <v>64</v>
      </c>
      <c r="G17" s="203"/>
      <c r="H17" s="90"/>
      <c r="I17" s="90"/>
      <c r="J17" s="188"/>
      <c r="K17" s="81">
        <v>110</v>
      </c>
      <c r="L17" s="81">
        <v>65</v>
      </c>
      <c r="M17" s="81">
        <v>49</v>
      </c>
      <c r="N17" s="91">
        <v>15</v>
      </c>
      <c r="O17" s="92">
        <v>0</v>
      </c>
      <c r="P17" s="93">
        <f>N17+O17</f>
        <v>15</v>
      </c>
      <c r="Q17" s="82">
        <f>IFERROR(P17/M17,"-")</f>
        <v>0.30612244897959</v>
      </c>
      <c r="R17" s="81">
        <v>5</v>
      </c>
      <c r="S17" s="81">
        <v>3</v>
      </c>
      <c r="T17" s="82">
        <f>IFERROR(S17/(O17+P17),"-")</f>
        <v>0.2</v>
      </c>
      <c r="U17" s="182"/>
      <c r="V17" s="84">
        <v>7</v>
      </c>
      <c r="W17" s="82">
        <f>IF(P17=0,"-",V17/P17)</f>
        <v>0.46666666666667</v>
      </c>
      <c r="X17" s="186">
        <v>3501432</v>
      </c>
      <c r="Y17" s="187">
        <f>IFERROR(X17/P17,"-")</f>
        <v>233428.8</v>
      </c>
      <c r="Z17" s="187">
        <f>IFERROR(X17/V17,"-")</f>
        <v>500204.57142857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3</v>
      </c>
      <c r="AN17" s="101">
        <f>IF(P17=0,"",IF(AM17=0,"",(AM17/P17)))</f>
        <v>0.2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3</v>
      </c>
      <c r="AW17" s="107">
        <f>IF(P17=0,"",IF(AV17=0,"",(AV17/P17)))</f>
        <v>0.2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4</v>
      </c>
      <c r="BF17" s="113">
        <f>IF(P17=0,"",IF(BE17=0,"",(BE17/P17)))</f>
        <v>0.26666666666667</v>
      </c>
      <c r="BG17" s="112">
        <v>2</v>
      </c>
      <c r="BH17" s="114">
        <f>IFERROR(BG17/BE17,"-")</f>
        <v>0.5</v>
      </c>
      <c r="BI17" s="115">
        <v>8432</v>
      </c>
      <c r="BJ17" s="116">
        <f>IFERROR(BI17/BE17,"-")</f>
        <v>2108</v>
      </c>
      <c r="BK17" s="117">
        <v>2</v>
      </c>
      <c r="BL17" s="117"/>
      <c r="BM17" s="117"/>
      <c r="BN17" s="119">
        <v>2</v>
      </c>
      <c r="BO17" s="120">
        <f>IF(P17=0,"",IF(BN17=0,"",(BN17/P17)))</f>
        <v>0.13333333333333</v>
      </c>
      <c r="BP17" s="121">
        <v>2</v>
      </c>
      <c r="BQ17" s="122">
        <f>IFERROR(BP17/BN17,"-")</f>
        <v>1</v>
      </c>
      <c r="BR17" s="123">
        <v>198000</v>
      </c>
      <c r="BS17" s="124">
        <f>IFERROR(BR17/BN17,"-")</f>
        <v>99000</v>
      </c>
      <c r="BT17" s="125"/>
      <c r="BU17" s="125"/>
      <c r="BV17" s="125">
        <v>2</v>
      </c>
      <c r="BW17" s="126">
        <v>2</v>
      </c>
      <c r="BX17" s="127">
        <f>IF(P17=0,"",IF(BW17=0,"",(BW17/P17)))</f>
        <v>0.13333333333333</v>
      </c>
      <c r="BY17" s="128">
        <v>2</v>
      </c>
      <c r="BZ17" s="129">
        <f>IFERROR(BY17/BW17,"-")</f>
        <v>1</v>
      </c>
      <c r="CA17" s="130">
        <v>3070000</v>
      </c>
      <c r="CB17" s="131">
        <f>IFERROR(CA17/BW17,"-")</f>
        <v>1535000</v>
      </c>
      <c r="CC17" s="132"/>
      <c r="CD17" s="132"/>
      <c r="CE17" s="132">
        <v>2</v>
      </c>
      <c r="CF17" s="133">
        <v>1</v>
      </c>
      <c r="CG17" s="134">
        <f>IF(P17=0,"",IF(CF17=0,"",(CF17/P17)))</f>
        <v>0.066666666666667</v>
      </c>
      <c r="CH17" s="135">
        <v>1</v>
      </c>
      <c r="CI17" s="136">
        <f>IFERROR(CH17/CF17,"-")</f>
        <v>1</v>
      </c>
      <c r="CJ17" s="137">
        <v>225000</v>
      </c>
      <c r="CK17" s="138">
        <f>IFERROR(CJ17/CF17,"-")</f>
        <v>225000</v>
      </c>
      <c r="CL17" s="139"/>
      <c r="CM17" s="139"/>
      <c r="CN17" s="139">
        <v>1</v>
      </c>
      <c r="CO17" s="140">
        <v>7</v>
      </c>
      <c r="CP17" s="141">
        <v>3501432</v>
      </c>
      <c r="CQ17" s="141">
        <v>2055000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1.2461538461538</v>
      </c>
      <c r="B18" s="203" t="s">
        <v>104</v>
      </c>
      <c r="C18" s="203" t="s">
        <v>73</v>
      </c>
      <c r="D18" s="203" t="s">
        <v>74</v>
      </c>
      <c r="E18" s="203"/>
      <c r="F18" s="203" t="s">
        <v>75</v>
      </c>
      <c r="G18" s="203" t="s">
        <v>105</v>
      </c>
      <c r="H18" s="90" t="s">
        <v>77</v>
      </c>
      <c r="I18" s="204" t="s">
        <v>106</v>
      </c>
      <c r="J18" s="188">
        <v>65000</v>
      </c>
      <c r="K18" s="81">
        <v>4</v>
      </c>
      <c r="L18" s="81">
        <v>0</v>
      </c>
      <c r="M18" s="81">
        <v>14</v>
      </c>
      <c r="N18" s="91">
        <v>3</v>
      </c>
      <c r="O18" s="92">
        <v>0</v>
      </c>
      <c r="P18" s="93">
        <f>N18+O18</f>
        <v>3</v>
      </c>
      <c r="Q18" s="82">
        <f>IFERROR(P18/M18,"-")</f>
        <v>0.21428571428571</v>
      </c>
      <c r="R18" s="81">
        <v>0</v>
      </c>
      <c r="S18" s="81">
        <v>1</v>
      </c>
      <c r="T18" s="82">
        <f>IFERROR(S18/(O18+P18),"-")</f>
        <v>0.33333333333333</v>
      </c>
      <c r="U18" s="182">
        <f>IFERROR(J18/SUM(P18:P19),"-")</f>
        <v>5909.0909090909</v>
      </c>
      <c r="V18" s="84">
        <v>1</v>
      </c>
      <c r="W18" s="82">
        <f>IF(P18=0,"-",V18/P18)</f>
        <v>0.33333333333333</v>
      </c>
      <c r="X18" s="186">
        <v>11000</v>
      </c>
      <c r="Y18" s="187">
        <f>IFERROR(X18/P18,"-")</f>
        <v>3666.6666666667</v>
      </c>
      <c r="Z18" s="187">
        <f>IFERROR(X18/V18,"-")</f>
        <v>11000</v>
      </c>
      <c r="AA18" s="188">
        <f>SUM(X18:X19)-SUM(J18:J19)</f>
        <v>16000</v>
      </c>
      <c r="AB18" s="85">
        <f>SUM(X18:X19)/SUM(J18:J19)</f>
        <v>1.2461538461538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0.66666666666667</v>
      </c>
      <c r="BP18" s="121">
        <v>1</v>
      </c>
      <c r="BQ18" s="122">
        <f>IFERROR(BP18/BN18,"-")</f>
        <v>0.5</v>
      </c>
      <c r="BR18" s="123">
        <v>11000</v>
      </c>
      <c r="BS18" s="124">
        <f>IFERROR(BR18/BN18,"-")</f>
        <v>5500</v>
      </c>
      <c r="BT18" s="125"/>
      <c r="BU18" s="125"/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11000</v>
      </c>
      <c r="CQ18" s="141">
        <v>11000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107</v>
      </c>
      <c r="C19" s="203" t="s">
        <v>80</v>
      </c>
      <c r="D19" s="203"/>
      <c r="E19" s="203"/>
      <c r="F19" s="203" t="s">
        <v>64</v>
      </c>
      <c r="G19" s="203"/>
      <c r="H19" s="90"/>
      <c r="I19" s="90"/>
      <c r="J19" s="188"/>
      <c r="K19" s="81">
        <v>46</v>
      </c>
      <c r="L19" s="81">
        <v>26</v>
      </c>
      <c r="M19" s="81">
        <v>20</v>
      </c>
      <c r="N19" s="91">
        <v>8</v>
      </c>
      <c r="O19" s="92">
        <v>0</v>
      </c>
      <c r="P19" s="93">
        <f>N19+O19</f>
        <v>8</v>
      </c>
      <c r="Q19" s="82">
        <f>IFERROR(P19/M19,"-")</f>
        <v>0.4</v>
      </c>
      <c r="R19" s="81">
        <v>2</v>
      </c>
      <c r="S19" s="81">
        <v>1</v>
      </c>
      <c r="T19" s="82">
        <f>IFERROR(S19/(O19+P19),"-")</f>
        <v>0.125</v>
      </c>
      <c r="U19" s="182"/>
      <c r="V19" s="84">
        <v>2</v>
      </c>
      <c r="W19" s="82">
        <f>IF(P19=0,"-",V19/P19)</f>
        <v>0.25</v>
      </c>
      <c r="X19" s="186">
        <v>70000</v>
      </c>
      <c r="Y19" s="187">
        <f>IFERROR(X19/P19,"-")</f>
        <v>8750</v>
      </c>
      <c r="Z19" s="187">
        <f>IFERROR(X19/V19,"-")</f>
        <v>35000</v>
      </c>
      <c r="AA19" s="188"/>
      <c r="AB19" s="85"/>
      <c r="AC19" s="79"/>
      <c r="AD19" s="94">
        <v>1</v>
      </c>
      <c r="AE19" s="95">
        <f>IF(P19=0,"",IF(AD19=0,"",(AD19/P19)))</f>
        <v>0.125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0.375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0.375</v>
      </c>
      <c r="BP19" s="121">
        <v>1</v>
      </c>
      <c r="BQ19" s="122">
        <f>IFERROR(BP19/BN19,"-")</f>
        <v>0.33333333333333</v>
      </c>
      <c r="BR19" s="123">
        <v>15000</v>
      </c>
      <c r="BS19" s="124">
        <f>IFERROR(BR19/BN19,"-")</f>
        <v>5000</v>
      </c>
      <c r="BT19" s="125"/>
      <c r="BU19" s="125"/>
      <c r="BV19" s="125">
        <v>1</v>
      </c>
      <c r="BW19" s="126">
        <v>1</v>
      </c>
      <c r="BX19" s="127">
        <f>IF(P19=0,"",IF(BW19=0,"",(BW19/P19)))</f>
        <v>0.125</v>
      </c>
      <c r="BY19" s="128">
        <v>1</v>
      </c>
      <c r="BZ19" s="129">
        <f>IFERROR(BY19/BW19,"-")</f>
        <v>1</v>
      </c>
      <c r="CA19" s="130">
        <v>55000</v>
      </c>
      <c r="CB19" s="131">
        <f>IFERROR(CA19/BW19,"-")</f>
        <v>55000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70000</v>
      </c>
      <c r="CQ19" s="141">
        <v>55000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1.2666666666667</v>
      </c>
      <c r="B20" s="203" t="s">
        <v>108</v>
      </c>
      <c r="C20" s="203" t="s">
        <v>109</v>
      </c>
      <c r="D20" s="203"/>
      <c r="E20" s="203"/>
      <c r="F20" s="203" t="s">
        <v>75</v>
      </c>
      <c r="G20" s="203" t="s">
        <v>110</v>
      </c>
      <c r="H20" s="90" t="s">
        <v>85</v>
      </c>
      <c r="I20" s="204" t="s">
        <v>111</v>
      </c>
      <c r="J20" s="188">
        <v>45000</v>
      </c>
      <c r="K20" s="81">
        <v>9</v>
      </c>
      <c r="L20" s="81">
        <v>0</v>
      </c>
      <c r="M20" s="81">
        <v>19</v>
      </c>
      <c r="N20" s="91">
        <v>6</v>
      </c>
      <c r="O20" s="92">
        <v>0</v>
      </c>
      <c r="P20" s="93">
        <f>N20+O20</f>
        <v>6</v>
      </c>
      <c r="Q20" s="82">
        <f>IFERROR(P20/M20,"-")</f>
        <v>0.31578947368421</v>
      </c>
      <c r="R20" s="81">
        <v>1</v>
      </c>
      <c r="S20" s="81">
        <v>3</v>
      </c>
      <c r="T20" s="82">
        <f>IFERROR(S20/(O20+P20),"-")</f>
        <v>0.5</v>
      </c>
      <c r="U20" s="182">
        <f>IFERROR(J20/SUM(P20:P21),"-")</f>
        <v>3461.5384615385</v>
      </c>
      <c r="V20" s="84">
        <v>3</v>
      </c>
      <c r="W20" s="82">
        <f>IF(P20=0,"-",V20/P20)</f>
        <v>0.5</v>
      </c>
      <c r="X20" s="186">
        <v>14000</v>
      </c>
      <c r="Y20" s="187">
        <f>IFERROR(X20/P20,"-")</f>
        <v>2333.3333333333</v>
      </c>
      <c r="Z20" s="187">
        <f>IFERROR(X20/V20,"-")</f>
        <v>4666.6666666667</v>
      </c>
      <c r="AA20" s="188">
        <f>SUM(X20:X21)-SUM(J20:J21)</f>
        <v>12000</v>
      </c>
      <c r="AB20" s="85">
        <f>SUM(X20:X21)/SUM(J20:J21)</f>
        <v>1.2666666666667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0.16666666666667</v>
      </c>
      <c r="AO20" s="100">
        <v>1</v>
      </c>
      <c r="AP20" s="102">
        <f>IFERROR(AP20/AM20,"-")</f>
        <v>0</v>
      </c>
      <c r="AQ20" s="103">
        <v>3000</v>
      </c>
      <c r="AR20" s="104">
        <f>IFERROR(AQ20/AM20,"-")</f>
        <v>3000</v>
      </c>
      <c r="AS20" s="105">
        <v>1</v>
      </c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0.5</v>
      </c>
      <c r="BG20" s="112">
        <v>1</v>
      </c>
      <c r="BH20" s="114">
        <f>IFERROR(BG20/BE20,"-")</f>
        <v>0.33333333333333</v>
      </c>
      <c r="BI20" s="115">
        <v>3000</v>
      </c>
      <c r="BJ20" s="116">
        <f>IFERROR(BI20/BE20,"-")</f>
        <v>1000</v>
      </c>
      <c r="BK20" s="117">
        <v>1</v>
      </c>
      <c r="BL20" s="117"/>
      <c r="BM20" s="117"/>
      <c r="BN20" s="119">
        <v>1</v>
      </c>
      <c r="BO20" s="120">
        <f>IF(P20=0,"",IF(BN20=0,"",(BN20/P20)))</f>
        <v>0.16666666666667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0.16666666666667</v>
      </c>
      <c r="BY20" s="128">
        <v>1</v>
      </c>
      <c r="BZ20" s="129">
        <f>IFERROR(BY20/BW20,"-")</f>
        <v>1</v>
      </c>
      <c r="CA20" s="130">
        <v>8000</v>
      </c>
      <c r="CB20" s="131">
        <f>IFERROR(CA20/BW20,"-")</f>
        <v>8000</v>
      </c>
      <c r="CC20" s="132"/>
      <c r="CD20" s="132">
        <v>1</v>
      </c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14000</v>
      </c>
      <c r="CQ20" s="141">
        <v>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112</v>
      </c>
      <c r="C21" s="203" t="s">
        <v>113</v>
      </c>
      <c r="D21" s="203"/>
      <c r="E21" s="203"/>
      <c r="F21" s="203" t="s">
        <v>64</v>
      </c>
      <c r="G21" s="203"/>
      <c r="H21" s="90"/>
      <c r="I21" s="90"/>
      <c r="J21" s="188"/>
      <c r="K21" s="81">
        <v>26</v>
      </c>
      <c r="L21" s="81">
        <v>19</v>
      </c>
      <c r="M21" s="81">
        <v>21</v>
      </c>
      <c r="N21" s="91">
        <v>7</v>
      </c>
      <c r="O21" s="92">
        <v>0</v>
      </c>
      <c r="P21" s="93">
        <f>N21+O21</f>
        <v>7</v>
      </c>
      <c r="Q21" s="82">
        <f>IFERROR(P21/M21,"-")</f>
        <v>0.33333333333333</v>
      </c>
      <c r="R21" s="81">
        <v>2</v>
      </c>
      <c r="S21" s="81">
        <v>2</v>
      </c>
      <c r="T21" s="82">
        <f>IFERROR(S21/(O21+P21),"-")</f>
        <v>0.28571428571429</v>
      </c>
      <c r="U21" s="182"/>
      <c r="V21" s="84">
        <v>3</v>
      </c>
      <c r="W21" s="82">
        <f>IF(P21=0,"-",V21/P21)</f>
        <v>0.42857142857143</v>
      </c>
      <c r="X21" s="186">
        <v>43000</v>
      </c>
      <c r="Y21" s="187">
        <f>IFERROR(X21/P21,"-")</f>
        <v>6142.8571428571</v>
      </c>
      <c r="Z21" s="187">
        <f>IFERROR(X21/V21,"-")</f>
        <v>14333.333333333</v>
      </c>
      <c r="AA21" s="188"/>
      <c r="AB21" s="85"/>
      <c r="AC21" s="79"/>
      <c r="AD21" s="94">
        <v>1</v>
      </c>
      <c r="AE21" s="95">
        <f>IF(P21=0,"",IF(AD21=0,"",(AD21/P21)))</f>
        <v>0.14285714285714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0.28571428571429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4</v>
      </c>
      <c r="BO21" s="120">
        <f>IF(P21=0,"",IF(BN21=0,"",(BN21/P21)))</f>
        <v>0.57142857142857</v>
      </c>
      <c r="BP21" s="121">
        <v>3</v>
      </c>
      <c r="BQ21" s="122">
        <f>IFERROR(BP21/BN21,"-")</f>
        <v>0.75</v>
      </c>
      <c r="BR21" s="123">
        <v>43000</v>
      </c>
      <c r="BS21" s="124">
        <f>IFERROR(BR21/BN21,"-")</f>
        <v>10750</v>
      </c>
      <c r="BT21" s="125">
        <v>2</v>
      </c>
      <c r="BU21" s="125"/>
      <c r="BV21" s="125">
        <v>1</v>
      </c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3</v>
      </c>
      <c r="CP21" s="141">
        <v>43000</v>
      </c>
      <c r="CQ21" s="141">
        <v>37000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6.712</v>
      </c>
      <c r="B22" s="203" t="s">
        <v>114</v>
      </c>
      <c r="C22" s="203" t="s">
        <v>115</v>
      </c>
      <c r="D22" s="203" t="s">
        <v>74</v>
      </c>
      <c r="E22" s="203"/>
      <c r="F22" s="203" t="s">
        <v>75</v>
      </c>
      <c r="G22" s="203" t="s">
        <v>116</v>
      </c>
      <c r="H22" s="90" t="s">
        <v>77</v>
      </c>
      <c r="I22" s="90" t="s">
        <v>117</v>
      </c>
      <c r="J22" s="188">
        <v>125000</v>
      </c>
      <c r="K22" s="81">
        <v>2</v>
      </c>
      <c r="L22" s="81">
        <v>0</v>
      </c>
      <c r="M22" s="81">
        <v>18</v>
      </c>
      <c r="N22" s="91">
        <v>1</v>
      </c>
      <c r="O22" s="92">
        <v>0</v>
      </c>
      <c r="P22" s="93">
        <f>N22+O22</f>
        <v>1</v>
      </c>
      <c r="Q22" s="82">
        <f>IFERROR(P22/M22,"-")</f>
        <v>0.055555555555556</v>
      </c>
      <c r="R22" s="81">
        <v>0</v>
      </c>
      <c r="S22" s="81">
        <v>1</v>
      </c>
      <c r="T22" s="82">
        <f>IFERROR(S22/(O22+P22),"-")</f>
        <v>1</v>
      </c>
      <c r="U22" s="182">
        <f>IFERROR(J22/SUM(P22:P23),"-")</f>
        <v>5952.380952381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714000</v>
      </c>
      <c r="AB22" s="85">
        <f>SUM(X22:X23)/SUM(J22:J23)</f>
        <v>6.712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118</v>
      </c>
      <c r="C23" s="203" t="s">
        <v>88</v>
      </c>
      <c r="D23" s="203"/>
      <c r="E23" s="203"/>
      <c r="F23" s="203" t="s">
        <v>64</v>
      </c>
      <c r="G23" s="203"/>
      <c r="H23" s="90"/>
      <c r="I23" s="90"/>
      <c r="J23" s="188"/>
      <c r="K23" s="81">
        <v>62</v>
      </c>
      <c r="L23" s="81">
        <v>44</v>
      </c>
      <c r="M23" s="81">
        <v>24</v>
      </c>
      <c r="N23" s="91">
        <v>19</v>
      </c>
      <c r="O23" s="92">
        <v>1</v>
      </c>
      <c r="P23" s="93">
        <f>N23+O23</f>
        <v>20</v>
      </c>
      <c r="Q23" s="82">
        <f>IFERROR(P23/M23,"-")</f>
        <v>0.83333333333333</v>
      </c>
      <c r="R23" s="81">
        <v>2</v>
      </c>
      <c r="S23" s="81">
        <v>0</v>
      </c>
      <c r="T23" s="82">
        <f>IFERROR(S23/(O23+P23),"-")</f>
        <v>0</v>
      </c>
      <c r="U23" s="182"/>
      <c r="V23" s="84">
        <v>4</v>
      </c>
      <c r="W23" s="82">
        <f>IF(P23=0,"-",V23/P23)</f>
        <v>0.2</v>
      </c>
      <c r="X23" s="186">
        <v>839000</v>
      </c>
      <c r="Y23" s="187">
        <f>IFERROR(X23/P23,"-")</f>
        <v>41950</v>
      </c>
      <c r="Z23" s="187">
        <f>IFERROR(X23/V23,"-")</f>
        <v>209750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0.05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0.05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4</v>
      </c>
      <c r="BF23" s="113">
        <f>IF(P23=0,"",IF(BE23=0,"",(BE23/P23)))</f>
        <v>0.2</v>
      </c>
      <c r="BG23" s="112">
        <v>1</v>
      </c>
      <c r="BH23" s="114">
        <f>IFERROR(BG23/BE23,"-")</f>
        <v>0.25</v>
      </c>
      <c r="BI23" s="115">
        <v>3000</v>
      </c>
      <c r="BJ23" s="116">
        <f>IFERROR(BI23/BE23,"-")</f>
        <v>750</v>
      </c>
      <c r="BK23" s="117">
        <v>1</v>
      </c>
      <c r="BL23" s="117"/>
      <c r="BM23" s="117"/>
      <c r="BN23" s="119">
        <v>8</v>
      </c>
      <c r="BO23" s="120">
        <f>IF(P23=0,"",IF(BN23=0,"",(BN23/P23)))</f>
        <v>0.4</v>
      </c>
      <c r="BP23" s="121">
        <v>1</v>
      </c>
      <c r="BQ23" s="122">
        <f>IFERROR(BP23/BN23,"-")</f>
        <v>0.125</v>
      </c>
      <c r="BR23" s="123">
        <v>8000</v>
      </c>
      <c r="BS23" s="124">
        <f>IFERROR(BR23/BN23,"-")</f>
        <v>1000</v>
      </c>
      <c r="BT23" s="125"/>
      <c r="BU23" s="125">
        <v>1</v>
      </c>
      <c r="BV23" s="125"/>
      <c r="BW23" s="126">
        <v>6</v>
      </c>
      <c r="BX23" s="127">
        <f>IF(P23=0,"",IF(BW23=0,"",(BW23/P23)))</f>
        <v>0.3</v>
      </c>
      <c r="BY23" s="128">
        <v>2</v>
      </c>
      <c r="BZ23" s="129">
        <f>IFERROR(BY23/BW23,"-")</f>
        <v>0.33333333333333</v>
      </c>
      <c r="CA23" s="130">
        <v>828000</v>
      </c>
      <c r="CB23" s="131">
        <f>IFERROR(CA23/BW23,"-")</f>
        <v>138000</v>
      </c>
      <c r="CC23" s="132"/>
      <c r="CD23" s="132"/>
      <c r="CE23" s="132">
        <v>2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4</v>
      </c>
      <c r="CP23" s="141">
        <v>839000</v>
      </c>
      <c r="CQ23" s="141">
        <v>810000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2.92</v>
      </c>
      <c r="B24" s="203" t="s">
        <v>119</v>
      </c>
      <c r="C24" s="203" t="s">
        <v>120</v>
      </c>
      <c r="D24" s="203" t="s">
        <v>121</v>
      </c>
      <c r="E24" s="203"/>
      <c r="F24" s="203" t="s">
        <v>75</v>
      </c>
      <c r="G24" s="203" t="s">
        <v>122</v>
      </c>
      <c r="H24" s="90" t="s">
        <v>85</v>
      </c>
      <c r="I24" s="204" t="s">
        <v>123</v>
      </c>
      <c r="J24" s="188">
        <v>50000</v>
      </c>
      <c r="K24" s="81">
        <v>1</v>
      </c>
      <c r="L24" s="81">
        <v>0</v>
      </c>
      <c r="M24" s="81">
        <v>3</v>
      </c>
      <c r="N24" s="91">
        <v>1</v>
      </c>
      <c r="O24" s="92">
        <v>0</v>
      </c>
      <c r="P24" s="93">
        <f>N24+O24</f>
        <v>1</v>
      </c>
      <c r="Q24" s="82">
        <f>IFERROR(P24/M24,"-")</f>
        <v>0.33333333333333</v>
      </c>
      <c r="R24" s="81">
        <v>0</v>
      </c>
      <c r="S24" s="81">
        <v>0</v>
      </c>
      <c r="T24" s="82">
        <f>IFERROR(S24/(O24+P24),"-")</f>
        <v>0</v>
      </c>
      <c r="U24" s="182">
        <f>IFERROR(J24/SUM(P24:P25),"-")</f>
        <v>16666.666666667</v>
      </c>
      <c r="V24" s="84">
        <v>1</v>
      </c>
      <c r="W24" s="82">
        <f>IF(P24=0,"-",V24/P24)</f>
        <v>1</v>
      </c>
      <c r="X24" s="186">
        <v>3000</v>
      </c>
      <c r="Y24" s="187">
        <f>IFERROR(X24/P24,"-")</f>
        <v>3000</v>
      </c>
      <c r="Z24" s="187">
        <f>IFERROR(X24/V24,"-")</f>
        <v>3000</v>
      </c>
      <c r="AA24" s="188">
        <f>SUM(X24:X25)-SUM(J24:J25)</f>
        <v>96000</v>
      </c>
      <c r="AB24" s="85">
        <f>SUM(X24:X25)/SUM(J24:J25)</f>
        <v>2.92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1</v>
      </c>
      <c r="BG24" s="112">
        <v>1</v>
      </c>
      <c r="BH24" s="114">
        <f>IFERROR(BG24/BE24,"-")</f>
        <v>1</v>
      </c>
      <c r="BI24" s="115">
        <v>3000</v>
      </c>
      <c r="BJ24" s="116">
        <f>IFERROR(BI24/BE24,"-")</f>
        <v>3000</v>
      </c>
      <c r="BK24" s="117">
        <v>1</v>
      </c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3000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124</v>
      </c>
      <c r="C25" s="203" t="s">
        <v>88</v>
      </c>
      <c r="D25" s="203"/>
      <c r="E25" s="203"/>
      <c r="F25" s="203" t="s">
        <v>64</v>
      </c>
      <c r="G25" s="203"/>
      <c r="H25" s="90"/>
      <c r="I25" s="90"/>
      <c r="J25" s="188"/>
      <c r="K25" s="81">
        <v>19</v>
      </c>
      <c r="L25" s="81">
        <v>5</v>
      </c>
      <c r="M25" s="81">
        <v>8</v>
      </c>
      <c r="N25" s="91">
        <v>2</v>
      </c>
      <c r="O25" s="92">
        <v>0</v>
      </c>
      <c r="P25" s="93">
        <f>N25+O25</f>
        <v>2</v>
      </c>
      <c r="Q25" s="82">
        <f>IFERROR(P25/M25,"-")</f>
        <v>0.25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2</v>
      </c>
      <c r="W25" s="82">
        <f>IF(P25=0,"-",V25/P25)</f>
        <v>1</v>
      </c>
      <c r="X25" s="186">
        <v>143000</v>
      </c>
      <c r="Y25" s="187">
        <f>IFERROR(X25/P25,"-")</f>
        <v>71500</v>
      </c>
      <c r="Z25" s="187">
        <f>IFERROR(X25/V25,"-")</f>
        <v>71500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0.5</v>
      </c>
      <c r="AX25" s="106">
        <v>1</v>
      </c>
      <c r="AY25" s="108">
        <f>IFERROR(AX25/AV25,"-")</f>
        <v>1</v>
      </c>
      <c r="AZ25" s="109">
        <v>5000</v>
      </c>
      <c r="BA25" s="110">
        <f>IFERROR(AZ25/AV25,"-")</f>
        <v>5000</v>
      </c>
      <c r="BB25" s="111">
        <v>1</v>
      </c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>
        <v>1</v>
      </c>
      <c r="BQ25" s="122">
        <f>IFERROR(BP25/BN25,"-")</f>
        <v>1</v>
      </c>
      <c r="BR25" s="123">
        <v>138000</v>
      </c>
      <c r="BS25" s="124">
        <f>IFERROR(BR25/BN25,"-")</f>
        <v>138000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2</v>
      </c>
      <c r="CP25" s="141">
        <v>143000</v>
      </c>
      <c r="CQ25" s="141">
        <v>138000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0.12307692307692</v>
      </c>
      <c r="B26" s="203" t="s">
        <v>125</v>
      </c>
      <c r="C26" s="203" t="s">
        <v>82</v>
      </c>
      <c r="D26" s="203"/>
      <c r="E26" s="203"/>
      <c r="F26" s="203" t="s">
        <v>75</v>
      </c>
      <c r="G26" s="203" t="s">
        <v>126</v>
      </c>
      <c r="H26" s="90" t="s">
        <v>97</v>
      </c>
      <c r="I26" s="204" t="s">
        <v>123</v>
      </c>
      <c r="J26" s="188">
        <v>65000</v>
      </c>
      <c r="K26" s="81">
        <v>11</v>
      </c>
      <c r="L26" s="81">
        <v>0</v>
      </c>
      <c r="M26" s="81">
        <v>27</v>
      </c>
      <c r="N26" s="91">
        <v>3</v>
      </c>
      <c r="O26" s="92">
        <v>0</v>
      </c>
      <c r="P26" s="93">
        <f>N26+O26</f>
        <v>3</v>
      </c>
      <c r="Q26" s="82">
        <f>IFERROR(P26/M26,"-")</f>
        <v>0.11111111111111</v>
      </c>
      <c r="R26" s="81">
        <v>0</v>
      </c>
      <c r="S26" s="81">
        <v>1</v>
      </c>
      <c r="T26" s="82">
        <f>IFERROR(S26/(O26+P26),"-")</f>
        <v>0.33333333333333</v>
      </c>
      <c r="U26" s="182">
        <f>IFERROR(J26/SUM(P26:P27),"-")</f>
        <v>13000</v>
      </c>
      <c r="V26" s="84">
        <v>1</v>
      </c>
      <c r="W26" s="82">
        <f>IF(P26=0,"-",V26/P26)</f>
        <v>0.33333333333333</v>
      </c>
      <c r="X26" s="186">
        <v>3000</v>
      </c>
      <c r="Y26" s="187">
        <f>IFERROR(X26/P26,"-")</f>
        <v>1000</v>
      </c>
      <c r="Z26" s="187">
        <f>IFERROR(X26/V26,"-")</f>
        <v>3000</v>
      </c>
      <c r="AA26" s="188">
        <f>SUM(X26:X27)-SUM(J26:J27)</f>
        <v>-57000</v>
      </c>
      <c r="AB26" s="85">
        <f>SUM(X26:X27)/SUM(J26:J27)</f>
        <v>0.12307692307692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2</v>
      </c>
      <c r="AW26" s="107">
        <f>IF(P26=0,"",IF(AV26=0,"",(AV26/P26)))</f>
        <v>0.66666666666667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>
        <v>1</v>
      </c>
      <c r="BH26" s="114">
        <f>IFERROR(BG26/BE26,"-")</f>
        <v>1</v>
      </c>
      <c r="BI26" s="115">
        <v>3000</v>
      </c>
      <c r="BJ26" s="116">
        <f>IFERROR(BI26/BE26,"-")</f>
        <v>3000</v>
      </c>
      <c r="BK26" s="117">
        <v>1</v>
      </c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127</v>
      </c>
      <c r="C27" s="203" t="s">
        <v>88</v>
      </c>
      <c r="D27" s="203"/>
      <c r="E27" s="203"/>
      <c r="F27" s="203" t="s">
        <v>64</v>
      </c>
      <c r="G27" s="203"/>
      <c r="H27" s="90"/>
      <c r="I27" s="90"/>
      <c r="J27" s="188"/>
      <c r="K27" s="81">
        <v>9</v>
      </c>
      <c r="L27" s="81">
        <v>7</v>
      </c>
      <c r="M27" s="81">
        <v>2</v>
      </c>
      <c r="N27" s="91">
        <v>2</v>
      </c>
      <c r="O27" s="92">
        <v>0</v>
      </c>
      <c r="P27" s="93">
        <f>N27+O27</f>
        <v>2</v>
      </c>
      <c r="Q27" s="82">
        <f>IFERROR(P27/M27,"-")</f>
        <v>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0.5</v>
      </c>
      <c r="X27" s="186">
        <v>5000</v>
      </c>
      <c r="Y27" s="187">
        <f>IFERROR(X27/P27,"-")</f>
        <v>2500</v>
      </c>
      <c r="Z27" s="187">
        <f>IFERROR(X27/V27,"-")</f>
        <v>5000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0.5</v>
      </c>
      <c r="AO27" s="100">
        <v>1</v>
      </c>
      <c r="AP27" s="102">
        <f>IFERROR(AP27/AM27,"-")</f>
        <v>0</v>
      </c>
      <c r="AQ27" s="103">
        <v>5000</v>
      </c>
      <c r="AR27" s="104">
        <f>IFERROR(AQ27/AM27,"-")</f>
        <v>5000</v>
      </c>
      <c r="AS27" s="105">
        <v>1</v>
      </c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5000</v>
      </c>
      <c r="CQ27" s="141">
        <v>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6.8682753623188</v>
      </c>
      <c r="B30" s="39"/>
      <c r="C30" s="39"/>
      <c r="D30" s="39"/>
      <c r="E30" s="39"/>
      <c r="F30" s="39"/>
      <c r="G30" s="40" t="s">
        <v>128</v>
      </c>
      <c r="H30" s="40"/>
      <c r="I30" s="40"/>
      <c r="J30" s="190">
        <f>SUM(J6:J29)</f>
        <v>828000</v>
      </c>
      <c r="K30" s="41">
        <f>SUM(K6:K29)</f>
        <v>823</v>
      </c>
      <c r="L30" s="41">
        <f>SUM(L6:L29)</f>
        <v>467</v>
      </c>
      <c r="M30" s="41">
        <f>SUM(M6:M29)</f>
        <v>485</v>
      </c>
      <c r="N30" s="41">
        <f>SUM(N6:N29)</f>
        <v>154</v>
      </c>
      <c r="O30" s="41">
        <f>SUM(O6:O29)</f>
        <v>2</v>
      </c>
      <c r="P30" s="41">
        <f>SUM(P6:P29)</f>
        <v>156</v>
      </c>
      <c r="Q30" s="42">
        <f>IFERROR(P30/M30,"-")</f>
        <v>0.32164948453608</v>
      </c>
      <c r="R30" s="78">
        <f>SUM(R6:R29)</f>
        <v>23</v>
      </c>
      <c r="S30" s="78">
        <f>SUM(S6:S29)</f>
        <v>35</v>
      </c>
      <c r="T30" s="42">
        <f>IFERROR(R30/P30,"-")</f>
        <v>0.1474358974359</v>
      </c>
      <c r="U30" s="184">
        <f>IFERROR(J30/P30,"-")</f>
        <v>5307.6923076923</v>
      </c>
      <c r="V30" s="44">
        <f>SUM(V6:V29)</f>
        <v>43</v>
      </c>
      <c r="W30" s="42">
        <f>IFERROR(V30/P30,"-")</f>
        <v>0.27564102564103</v>
      </c>
      <c r="X30" s="190">
        <f>SUM(X6:X29)</f>
        <v>5686932</v>
      </c>
      <c r="Y30" s="190">
        <f>IFERROR(X30/P30,"-")</f>
        <v>36454.692307692</v>
      </c>
      <c r="Z30" s="190">
        <f>IFERROR(X30/V30,"-")</f>
        <v>132254.23255814</v>
      </c>
      <c r="AA30" s="190">
        <f>X30-J30</f>
        <v>4858932</v>
      </c>
      <c r="AB30" s="47">
        <f>X30/J30</f>
        <v>6.8682753623188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7"/>
    <mergeCell ref="J7:J7"/>
    <mergeCell ref="U7:U7"/>
    <mergeCell ref="AA7:AA7"/>
    <mergeCell ref="AB7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129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13.08</v>
      </c>
      <c r="B6" s="203" t="s">
        <v>130</v>
      </c>
      <c r="C6" s="203" t="s">
        <v>131</v>
      </c>
      <c r="D6" s="203" t="s">
        <v>132</v>
      </c>
      <c r="E6" s="203"/>
      <c r="F6" s="203" t="s">
        <v>75</v>
      </c>
      <c r="G6" s="203" t="s">
        <v>133</v>
      </c>
      <c r="H6" s="90" t="s">
        <v>134</v>
      </c>
      <c r="I6" s="204" t="s">
        <v>135</v>
      </c>
      <c r="J6" s="188">
        <v>75000</v>
      </c>
      <c r="K6" s="81">
        <v>39</v>
      </c>
      <c r="L6" s="81">
        <v>0</v>
      </c>
      <c r="M6" s="81">
        <v>223</v>
      </c>
      <c r="N6" s="91">
        <v>10</v>
      </c>
      <c r="O6" s="92">
        <v>0</v>
      </c>
      <c r="P6" s="93">
        <f>N6+O6</f>
        <v>10</v>
      </c>
      <c r="Q6" s="82">
        <f>IFERROR(P6/M6,"-")</f>
        <v>0.044843049327354</v>
      </c>
      <c r="R6" s="81">
        <v>0</v>
      </c>
      <c r="S6" s="81">
        <v>2</v>
      </c>
      <c r="T6" s="82">
        <f>IFERROR(S6/(O6+P6),"-")</f>
        <v>0.2</v>
      </c>
      <c r="U6" s="182">
        <f>IFERROR(J6/SUM(P6:P7),"-")</f>
        <v>454.54545454545</v>
      </c>
      <c r="V6" s="84">
        <v>1</v>
      </c>
      <c r="W6" s="82">
        <f>IF(P6=0,"-",V6/P6)</f>
        <v>0.1</v>
      </c>
      <c r="X6" s="186">
        <v>8000</v>
      </c>
      <c r="Y6" s="187">
        <f>IFERROR(X6/P6,"-")</f>
        <v>800</v>
      </c>
      <c r="Z6" s="187">
        <f>IFERROR(X6/V6,"-")</f>
        <v>8000</v>
      </c>
      <c r="AA6" s="188">
        <f>SUM(X6:X7)-SUM(J6:J7)</f>
        <v>906000</v>
      </c>
      <c r="AB6" s="85">
        <f>SUM(X6:X7)/SUM(J6:J7)</f>
        <v>13.08</v>
      </c>
      <c r="AC6" s="79"/>
      <c r="AD6" s="94">
        <v>1</v>
      </c>
      <c r="AE6" s="95">
        <f>IF(P6=0,"",IF(AD6=0,"",(AD6/P6)))</f>
        <v>0.1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</v>
      </c>
      <c r="BY6" s="128">
        <v>1</v>
      </c>
      <c r="BZ6" s="129">
        <f>IFERROR(BY6/BW6,"-")</f>
        <v>0.5</v>
      </c>
      <c r="CA6" s="130">
        <v>8000</v>
      </c>
      <c r="CB6" s="131">
        <f>IFERROR(CA6/BW6,"-")</f>
        <v>4000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136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504</v>
      </c>
      <c r="L7" s="81">
        <v>359</v>
      </c>
      <c r="M7" s="81">
        <v>251</v>
      </c>
      <c r="N7" s="91">
        <v>150</v>
      </c>
      <c r="O7" s="92">
        <v>5</v>
      </c>
      <c r="P7" s="93">
        <f>N7+O7</f>
        <v>155</v>
      </c>
      <c r="Q7" s="82">
        <f>IFERROR(P7/M7,"-")</f>
        <v>0.61752988047809</v>
      </c>
      <c r="R7" s="81">
        <v>9</v>
      </c>
      <c r="S7" s="81">
        <v>17</v>
      </c>
      <c r="T7" s="82">
        <f>IFERROR(S7/(O7+P7),"-")</f>
        <v>0.10625</v>
      </c>
      <c r="U7" s="182"/>
      <c r="V7" s="84">
        <v>11</v>
      </c>
      <c r="W7" s="82">
        <f>IF(P7=0,"-",V7/P7)</f>
        <v>0.070967741935484</v>
      </c>
      <c r="X7" s="186">
        <v>973000</v>
      </c>
      <c r="Y7" s="187">
        <f>IFERROR(X7/P7,"-")</f>
        <v>6277.4193548387</v>
      </c>
      <c r="Z7" s="187">
        <f>IFERROR(X7/V7,"-")</f>
        <v>88454.545454545</v>
      </c>
      <c r="AA7" s="188"/>
      <c r="AB7" s="85"/>
      <c r="AC7" s="79"/>
      <c r="AD7" s="94">
        <v>12</v>
      </c>
      <c r="AE7" s="95">
        <f>IF(P7=0,"",IF(AD7=0,"",(AD7/P7)))</f>
        <v>0.07741935483871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19</v>
      </c>
      <c r="AN7" s="101">
        <f>IF(P7=0,"",IF(AM7=0,"",(AM7/P7)))</f>
        <v>0.12258064516129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16</v>
      </c>
      <c r="AW7" s="107">
        <f>IF(P7=0,"",IF(AV7=0,"",(AV7/P7)))</f>
        <v>0.10322580645161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27</v>
      </c>
      <c r="BF7" s="113">
        <f>IF(P7=0,"",IF(BE7=0,"",(BE7/P7)))</f>
        <v>0.1741935483871</v>
      </c>
      <c r="BG7" s="112">
        <v>2</v>
      </c>
      <c r="BH7" s="114">
        <f>IFERROR(BG7/BE7,"-")</f>
        <v>0.074074074074074</v>
      </c>
      <c r="BI7" s="115">
        <v>138000</v>
      </c>
      <c r="BJ7" s="116">
        <f>IFERROR(BI7/BE7,"-")</f>
        <v>5111.1111111111</v>
      </c>
      <c r="BK7" s="117">
        <v>1</v>
      </c>
      <c r="BL7" s="117"/>
      <c r="BM7" s="117">
        <v>1</v>
      </c>
      <c r="BN7" s="119">
        <v>50</v>
      </c>
      <c r="BO7" s="120">
        <f>IF(P7=0,"",IF(BN7=0,"",(BN7/P7)))</f>
        <v>0.32258064516129</v>
      </c>
      <c r="BP7" s="121">
        <v>5</v>
      </c>
      <c r="BQ7" s="122">
        <f>IFERROR(BP7/BN7,"-")</f>
        <v>0.1</v>
      </c>
      <c r="BR7" s="123">
        <v>249000</v>
      </c>
      <c r="BS7" s="124">
        <f>IFERROR(BR7/BN7,"-")</f>
        <v>4980</v>
      </c>
      <c r="BT7" s="125"/>
      <c r="BU7" s="125">
        <v>3</v>
      </c>
      <c r="BV7" s="125">
        <v>2</v>
      </c>
      <c r="BW7" s="126">
        <v>24</v>
      </c>
      <c r="BX7" s="127">
        <f>IF(P7=0,"",IF(BW7=0,"",(BW7/P7)))</f>
        <v>0.15483870967742</v>
      </c>
      <c r="BY7" s="128">
        <v>3</v>
      </c>
      <c r="BZ7" s="129">
        <f>IFERROR(BY7/BW7,"-")</f>
        <v>0.125</v>
      </c>
      <c r="CA7" s="130">
        <v>439000</v>
      </c>
      <c r="CB7" s="131">
        <f>IFERROR(CA7/BW7,"-")</f>
        <v>18291.666666667</v>
      </c>
      <c r="CC7" s="132">
        <v>1</v>
      </c>
      <c r="CD7" s="132"/>
      <c r="CE7" s="132">
        <v>2</v>
      </c>
      <c r="CF7" s="133">
        <v>7</v>
      </c>
      <c r="CG7" s="134">
        <f>IF(P7=0,"",IF(CF7=0,"",(CF7/P7)))</f>
        <v>0.045161290322581</v>
      </c>
      <c r="CH7" s="135">
        <v>1</v>
      </c>
      <c r="CI7" s="136">
        <f>IFERROR(CH7/CF7,"-")</f>
        <v>0.14285714285714</v>
      </c>
      <c r="CJ7" s="137">
        <v>147000</v>
      </c>
      <c r="CK7" s="138">
        <f>IFERROR(CJ7/CF7,"-")</f>
        <v>21000</v>
      </c>
      <c r="CL7" s="139"/>
      <c r="CM7" s="139"/>
      <c r="CN7" s="139">
        <v>1</v>
      </c>
      <c r="CO7" s="140">
        <v>11</v>
      </c>
      <c r="CP7" s="141">
        <v>973000</v>
      </c>
      <c r="CQ7" s="141">
        <v>341000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4.5409090909091</v>
      </c>
      <c r="B8" s="203" t="s">
        <v>137</v>
      </c>
      <c r="C8" s="203" t="s">
        <v>138</v>
      </c>
      <c r="D8" s="203" t="s">
        <v>139</v>
      </c>
      <c r="E8" s="203" t="s">
        <v>140</v>
      </c>
      <c r="F8" s="203" t="s">
        <v>75</v>
      </c>
      <c r="G8" s="203" t="s">
        <v>141</v>
      </c>
      <c r="H8" s="90" t="s">
        <v>134</v>
      </c>
      <c r="I8" s="90" t="s">
        <v>142</v>
      </c>
      <c r="J8" s="188">
        <v>110000</v>
      </c>
      <c r="K8" s="81">
        <v>103</v>
      </c>
      <c r="L8" s="81">
        <v>0</v>
      </c>
      <c r="M8" s="81">
        <v>455</v>
      </c>
      <c r="N8" s="91">
        <v>58</v>
      </c>
      <c r="O8" s="92">
        <v>1</v>
      </c>
      <c r="P8" s="93">
        <f>N8+O8</f>
        <v>59</v>
      </c>
      <c r="Q8" s="82">
        <f>IFERROR(P8/M8,"-")</f>
        <v>0.12967032967033</v>
      </c>
      <c r="R8" s="81">
        <v>1</v>
      </c>
      <c r="S8" s="81">
        <v>22</v>
      </c>
      <c r="T8" s="82">
        <f>IFERROR(S8/(O8+P8),"-")</f>
        <v>0.36666666666667</v>
      </c>
      <c r="U8" s="182">
        <f>IFERROR(J8/SUM(P8:P9),"-")</f>
        <v>748.29931972789</v>
      </c>
      <c r="V8" s="84">
        <v>5</v>
      </c>
      <c r="W8" s="82">
        <f>IF(P8=0,"-",V8/P8)</f>
        <v>0.084745762711864</v>
      </c>
      <c r="X8" s="186">
        <v>94500</v>
      </c>
      <c r="Y8" s="187">
        <f>IFERROR(X8/P8,"-")</f>
        <v>1601.6949152542</v>
      </c>
      <c r="Z8" s="187">
        <f>IFERROR(X8/V8,"-")</f>
        <v>18900</v>
      </c>
      <c r="AA8" s="188">
        <f>SUM(X8:X9)-SUM(J8:J9)</f>
        <v>389500</v>
      </c>
      <c r="AB8" s="85">
        <f>SUM(X8:X9)/SUM(J8:J9)</f>
        <v>4.5409090909091</v>
      </c>
      <c r="AC8" s="79"/>
      <c r="AD8" s="94">
        <v>7</v>
      </c>
      <c r="AE8" s="95">
        <f>IF(P8=0,"",IF(AD8=0,"",(AD8/P8)))</f>
        <v>0.11864406779661</v>
      </c>
      <c r="AF8" s="94">
        <v>1</v>
      </c>
      <c r="AG8" s="96">
        <f>IFERROR(AF8/AD8,"-")</f>
        <v>0.14285714285714</v>
      </c>
      <c r="AH8" s="97">
        <v>18000</v>
      </c>
      <c r="AI8" s="98">
        <f>IFERROR(AH8/AD8,"-")</f>
        <v>2571.4285714286</v>
      </c>
      <c r="AJ8" s="99"/>
      <c r="AK8" s="99"/>
      <c r="AL8" s="99">
        <v>1</v>
      </c>
      <c r="AM8" s="100">
        <v>22</v>
      </c>
      <c r="AN8" s="101">
        <f>IF(P8=0,"",IF(AM8=0,"",(AM8/P8)))</f>
        <v>0.3728813559322</v>
      </c>
      <c r="AO8" s="100">
        <v>1</v>
      </c>
      <c r="AP8" s="102">
        <f>IFERROR(AP8/AM8,"-")</f>
        <v>0</v>
      </c>
      <c r="AQ8" s="103">
        <v>58000</v>
      </c>
      <c r="AR8" s="104">
        <f>IFERROR(AQ8/AM8,"-")</f>
        <v>2636.3636363636</v>
      </c>
      <c r="AS8" s="105"/>
      <c r="AT8" s="105"/>
      <c r="AU8" s="105">
        <v>1</v>
      </c>
      <c r="AV8" s="106">
        <v>14</v>
      </c>
      <c r="AW8" s="107">
        <f>IF(P8=0,"",IF(AV8=0,"",(AV8/P8)))</f>
        <v>0.23728813559322</v>
      </c>
      <c r="AX8" s="106">
        <v>1</v>
      </c>
      <c r="AY8" s="108">
        <f>IFERROR(AX8/AV8,"-")</f>
        <v>0.071428571428571</v>
      </c>
      <c r="AZ8" s="109">
        <v>15000</v>
      </c>
      <c r="BA8" s="110">
        <f>IFERROR(AZ8/AV8,"-")</f>
        <v>1071.4285714286</v>
      </c>
      <c r="BB8" s="111"/>
      <c r="BC8" s="111"/>
      <c r="BD8" s="111">
        <v>1</v>
      </c>
      <c r="BE8" s="112">
        <v>9</v>
      </c>
      <c r="BF8" s="113">
        <f>IF(P8=0,"",IF(BE8=0,"",(BE8/P8)))</f>
        <v>0.15254237288136</v>
      </c>
      <c r="BG8" s="112">
        <v>2</v>
      </c>
      <c r="BH8" s="114">
        <f>IFERROR(BG8/BE8,"-")</f>
        <v>0.22222222222222</v>
      </c>
      <c r="BI8" s="115">
        <v>3500</v>
      </c>
      <c r="BJ8" s="116">
        <f>IFERROR(BI8/BE8,"-")</f>
        <v>388.88888888889</v>
      </c>
      <c r="BK8" s="117">
        <v>2</v>
      </c>
      <c r="BL8" s="117"/>
      <c r="BM8" s="117"/>
      <c r="BN8" s="119">
        <v>4</v>
      </c>
      <c r="BO8" s="120">
        <f>IF(P8=0,"",IF(BN8=0,"",(BN8/P8)))</f>
        <v>0.067796610169492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0.016949152542373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2</v>
      </c>
      <c r="CG8" s="134">
        <f>IF(P8=0,"",IF(CF8=0,"",(CF8/P8)))</f>
        <v>0.033898305084746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5</v>
      </c>
      <c r="CP8" s="141">
        <v>94500</v>
      </c>
      <c r="CQ8" s="141">
        <v>58000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143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277</v>
      </c>
      <c r="L9" s="81">
        <v>204</v>
      </c>
      <c r="M9" s="81">
        <v>137</v>
      </c>
      <c r="N9" s="91">
        <v>85</v>
      </c>
      <c r="O9" s="92">
        <v>3</v>
      </c>
      <c r="P9" s="93">
        <f>N9+O9</f>
        <v>88</v>
      </c>
      <c r="Q9" s="82">
        <f>IFERROR(P9/M9,"-")</f>
        <v>0.64233576642336</v>
      </c>
      <c r="R9" s="81">
        <v>2</v>
      </c>
      <c r="S9" s="81">
        <v>25</v>
      </c>
      <c r="T9" s="82">
        <f>IFERROR(S9/(O9+P9),"-")</f>
        <v>0.27472527472527</v>
      </c>
      <c r="U9" s="182"/>
      <c r="V9" s="84">
        <v>2</v>
      </c>
      <c r="W9" s="82">
        <f>IF(P9=0,"-",V9/P9)</f>
        <v>0.022727272727273</v>
      </c>
      <c r="X9" s="186">
        <v>405000</v>
      </c>
      <c r="Y9" s="187">
        <f>IFERROR(X9/P9,"-")</f>
        <v>4602.2727272727</v>
      </c>
      <c r="Z9" s="187">
        <f>IFERROR(X9/V9,"-")</f>
        <v>202500</v>
      </c>
      <c r="AA9" s="188"/>
      <c r="AB9" s="85"/>
      <c r="AC9" s="79"/>
      <c r="AD9" s="94">
        <v>17</v>
      </c>
      <c r="AE9" s="95">
        <f>IF(P9=0,"",IF(AD9=0,"",(AD9/P9)))</f>
        <v>0.19318181818182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18</v>
      </c>
      <c r="AN9" s="101">
        <f>IF(P9=0,"",IF(AM9=0,"",(AM9/P9)))</f>
        <v>0.20454545454545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13</v>
      </c>
      <c r="AW9" s="107">
        <f>IF(P9=0,"",IF(AV9=0,"",(AV9/P9)))</f>
        <v>0.14772727272727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21</v>
      </c>
      <c r="BF9" s="113">
        <f>IF(P9=0,"",IF(BE9=0,"",(BE9/P9)))</f>
        <v>0.23863636363636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11</v>
      </c>
      <c r="BO9" s="120">
        <f>IF(P9=0,"",IF(BN9=0,"",(BN9/P9)))</f>
        <v>0.125</v>
      </c>
      <c r="BP9" s="121">
        <v>1</v>
      </c>
      <c r="BQ9" s="122">
        <f>IFERROR(BP9/BN9,"-")</f>
        <v>0.090909090909091</v>
      </c>
      <c r="BR9" s="123">
        <v>315000</v>
      </c>
      <c r="BS9" s="124">
        <f>IFERROR(BR9/BN9,"-")</f>
        <v>28636.363636364</v>
      </c>
      <c r="BT9" s="125"/>
      <c r="BU9" s="125"/>
      <c r="BV9" s="125">
        <v>1</v>
      </c>
      <c r="BW9" s="126">
        <v>7</v>
      </c>
      <c r="BX9" s="127">
        <f>IF(P9=0,"",IF(BW9=0,"",(BW9/P9)))</f>
        <v>0.079545454545455</v>
      </c>
      <c r="BY9" s="128">
        <v>1</v>
      </c>
      <c r="BZ9" s="129">
        <f>IFERROR(BY9/BW9,"-")</f>
        <v>0.14285714285714</v>
      </c>
      <c r="CA9" s="130">
        <v>90000</v>
      </c>
      <c r="CB9" s="131">
        <f>IFERROR(CA9/BW9,"-")</f>
        <v>12857.142857143</v>
      </c>
      <c r="CC9" s="132"/>
      <c r="CD9" s="132"/>
      <c r="CE9" s="132">
        <v>1</v>
      </c>
      <c r="CF9" s="133">
        <v>1</v>
      </c>
      <c r="CG9" s="134">
        <f>IF(P9=0,"",IF(CF9=0,"",(CF9/P9)))</f>
        <v>0.011363636363636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405000</v>
      </c>
      <c r="CQ9" s="141">
        <v>315000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1.5</v>
      </c>
      <c r="B10" s="203" t="s">
        <v>144</v>
      </c>
      <c r="C10" s="203" t="s">
        <v>138</v>
      </c>
      <c r="D10" s="203" t="s">
        <v>139</v>
      </c>
      <c r="E10" s="203" t="s">
        <v>145</v>
      </c>
      <c r="F10" s="203" t="s">
        <v>75</v>
      </c>
      <c r="G10" s="203" t="s">
        <v>146</v>
      </c>
      <c r="H10" s="90" t="s">
        <v>147</v>
      </c>
      <c r="I10" s="90" t="s">
        <v>148</v>
      </c>
      <c r="J10" s="188">
        <v>110000</v>
      </c>
      <c r="K10" s="81">
        <v>27</v>
      </c>
      <c r="L10" s="81">
        <v>0</v>
      </c>
      <c r="M10" s="81">
        <v>118</v>
      </c>
      <c r="N10" s="91">
        <v>10</v>
      </c>
      <c r="O10" s="92">
        <v>0</v>
      </c>
      <c r="P10" s="93">
        <f>N10+O10</f>
        <v>10</v>
      </c>
      <c r="Q10" s="82">
        <f>IFERROR(P10/M10,"-")</f>
        <v>0.084745762711864</v>
      </c>
      <c r="R10" s="81">
        <v>0</v>
      </c>
      <c r="S10" s="81">
        <v>4</v>
      </c>
      <c r="T10" s="82">
        <f>IFERROR(S10/(O10+P10),"-")</f>
        <v>0.4</v>
      </c>
      <c r="U10" s="182">
        <f>IFERROR(J10/SUM(P10:P11),"-")</f>
        <v>1410.2564102564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55000</v>
      </c>
      <c r="AB10" s="85">
        <f>SUM(X10:X11)/SUM(J10:J11)</f>
        <v>1.5</v>
      </c>
      <c r="AC10" s="79"/>
      <c r="AD10" s="94">
        <v>1</v>
      </c>
      <c r="AE10" s="95">
        <f>IF(P10=0,"",IF(AD10=0,"",(AD10/P10)))</f>
        <v>0.1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149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215</v>
      </c>
      <c r="L11" s="81">
        <v>157</v>
      </c>
      <c r="M11" s="81">
        <v>102</v>
      </c>
      <c r="N11" s="91">
        <v>66</v>
      </c>
      <c r="O11" s="92">
        <v>2</v>
      </c>
      <c r="P11" s="93">
        <f>N11+O11</f>
        <v>68</v>
      </c>
      <c r="Q11" s="82">
        <f>IFERROR(P11/M11,"-")</f>
        <v>0.66666666666667</v>
      </c>
      <c r="R11" s="81">
        <v>3</v>
      </c>
      <c r="S11" s="81">
        <v>8</v>
      </c>
      <c r="T11" s="82">
        <f>IFERROR(S11/(O11+P11),"-")</f>
        <v>0.11428571428571</v>
      </c>
      <c r="U11" s="182"/>
      <c r="V11" s="84">
        <v>6</v>
      </c>
      <c r="W11" s="82">
        <f>IF(P11=0,"-",V11/P11)</f>
        <v>0.088235294117647</v>
      </c>
      <c r="X11" s="186">
        <v>165000</v>
      </c>
      <c r="Y11" s="187">
        <f>IFERROR(X11/P11,"-")</f>
        <v>2426.4705882353</v>
      </c>
      <c r="Z11" s="187">
        <f>IFERROR(X11/V11,"-")</f>
        <v>27500</v>
      </c>
      <c r="AA11" s="188"/>
      <c r="AB11" s="85"/>
      <c r="AC11" s="79"/>
      <c r="AD11" s="94">
        <v>6</v>
      </c>
      <c r="AE11" s="95">
        <f>IF(P11=0,"",IF(AD11=0,"",(AD11/P11)))</f>
        <v>0.088235294117647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11</v>
      </c>
      <c r="AN11" s="101">
        <f>IF(P11=0,"",IF(AM11=0,"",(AM11/P11)))</f>
        <v>0.16176470588235</v>
      </c>
      <c r="AO11" s="100">
        <v>1</v>
      </c>
      <c r="AP11" s="102">
        <f>IFERROR(AP11/AM11,"-")</f>
        <v>0</v>
      </c>
      <c r="AQ11" s="103">
        <v>3000</v>
      </c>
      <c r="AR11" s="104">
        <f>IFERROR(AQ11/AM11,"-")</f>
        <v>272.72727272727</v>
      </c>
      <c r="AS11" s="105">
        <v>1</v>
      </c>
      <c r="AT11" s="105"/>
      <c r="AU11" s="105"/>
      <c r="AV11" s="106">
        <v>8</v>
      </c>
      <c r="AW11" s="107">
        <f>IF(P11=0,"",IF(AV11=0,"",(AV11/P11)))</f>
        <v>0.11764705882353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17</v>
      </c>
      <c r="BF11" s="113">
        <f>IF(P11=0,"",IF(BE11=0,"",(BE11/P11)))</f>
        <v>0.25</v>
      </c>
      <c r="BG11" s="112">
        <v>1</v>
      </c>
      <c r="BH11" s="114">
        <f>IFERROR(BG11/BE11,"-")</f>
        <v>0.058823529411765</v>
      </c>
      <c r="BI11" s="115">
        <v>30000</v>
      </c>
      <c r="BJ11" s="116">
        <f>IFERROR(BI11/BE11,"-")</f>
        <v>1764.7058823529</v>
      </c>
      <c r="BK11" s="117"/>
      <c r="BL11" s="117"/>
      <c r="BM11" s="117">
        <v>1</v>
      </c>
      <c r="BN11" s="119">
        <v>17</v>
      </c>
      <c r="BO11" s="120">
        <f>IF(P11=0,"",IF(BN11=0,"",(BN11/P11)))</f>
        <v>0.25</v>
      </c>
      <c r="BP11" s="121">
        <v>3</v>
      </c>
      <c r="BQ11" s="122">
        <f>IFERROR(BP11/BN11,"-")</f>
        <v>0.17647058823529</v>
      </c>
      <c r="BR11" s="123">
        <v>81000</v>
      </c>
      <c r="BS11" s="124">
        <f>IFERROR(BR11/BN11,"-")</f>
        <v>4764.7058823529</v>
      </c>
      <c r="BT11" s="125">
        <v>1</v>
      </c>
      <c r="BU11" s="125">
        <v>1</v>
      </c>
      <c r="BV11" s="125">
        <v>1</v>
      </c>
      <c r="BW11" s="126">
        <v>6</v>
      </c>
      <c r="BX11" s="127">
        <f>IF(P11=0,"",IF(BW11=0,"",(BW11/P11)))</f>
        <v>0.088235294117647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3</v>
      </c>
      <c r="CG11" s="134">
        <f>IF(P11=0,"",IF(CF11=0,"",(CF11/P11)))</f>
        <v>0.044117647058824</v>
      </c>
      <c r="CH11" s="135">
        <v>1</v>
      </c>
      <c r="CI11" s="136">
        <f>IFERROR(CH11/CF11,"-")</f>
        <v>0.33333333333333</v>
      </c>
      <c r="CJ11" s="137">
        <v>51000</v>
      </c>
      <c r="CK11" s="138">
        <f>IFERROR(CJ11/CF11,"-")</f>
        <v>17000</v>
      </c>
      <c r="CL11" s="139"/>
      <c r="CM11" s="139"/>
      <c r="CN11" s="139">
        <v>1</v>
      </c>
      <c r="CO11" s="140">
        <v>6</v>
      </c>
      <c r="CP11" s="141">
        <v>165000</v>
      </c>
      <c r="CQ11" s="141">
        <v>70000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5.1909090909091</v>
      </c>
      <c r="B12" s="203" t="s">
        <v>150</v>
      </c>
      <c r="C12" s="203" t="s">
        <v>138</v>
      </c>
      <c r="D12" s="203" t="s">
        <v>139</v>
      </c>
      <c r="E12" s="203" t="s">
        <v>145</v>
      </c>
      <c r="F12" s="203" t="s">
        <v>75</v>
      </c>
      <c r="G12" s="203" t="s">
        <v>151</v>
      </c>
      <c r="H12" s="90" t="s">
        <v>147</v>
      </c>
      <c r="I12" s="90" t="s">
        <v>98</v>
      </c>
      <c r="J12" s="188">
        <v>110000</v>
      </c>
      <c r="K12" s="81">
        <v>18</v>
      </c>
      <c r="L12" s="81">
        <v>0</v>
      </c>
      <c r="M12" s="81">
        <v>60</v>
      </c>
      <c r="N12" s="91">
        <v>3</v>
      </c>
      <c r="O12" s="92">
        <v>0</v>
      </c>
      <c r="P12" s="93">
        <f>N12+O12</f>
        <v>3</v>
      </c>
      <c r="Q12" s="82">
        <f>IFERROR(P12/M12,"-")</f>
        <v>0.05</v>
      </c>
      <c r="R12" s="81">
        <v>1</v>
      </c>
      <c r="S12" s="81">
        <v>1</v>
      </c>
      <c r="T12" s="82">
        <f>IFERROR(S12/(O12+P12),"-")</f>
        <v>0.33333333333333</v>
      </c>
      <c r="U12" s="182">
        <f>IFERROR(J12/SUM(P12:P13),"-")</f>
        <v>2037.037037037</v>
      </c>
      <c r="V12" s="84">
        <v>1</v>
      </c>
      <c r="W12" s="82">
        <f>IF(P12=0,"-",V12/P12)</f>
        <v>0.33333333333333</v>
      </c>
      <c r="X12" s="186">
        <v>5000</v>
      </c>
      <c r="Y12" s="187">
        <f>IFERROR(X12/P12,"-")</f>
        <v>1666.6666666667</v>
      </c>
      <c r="Z12" s="187">
        <f>IFERROR(X12/V12,"-")</f>
        <v>5000</v>
      </c>
      <c r="AA12" s="188">
        <f>SUM(X12:X13)-SUM(J12:J13)</f>
        <v>461000</v>
      </c>
      <c r="AB12" s="85">
        <f>SUM(X12:X13)/SUM(J12:J13)</f>
        <v>5.1909090909091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2</v>
      </c>
      <c r="AW12" s="107">
        <f>IF(P12=0,"",IF(AV12=0,"",(AV12/P12)))</f>
        <v>0.66666666666667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0.33333333333333</v>
      </c>
      <c r="BY12" s="128">
        <v>1</v>
      </c>
      <c r="BZ12" s="129">
        <f>IFERROR(BY12/BW12,"-")</f>
        <v>1</v>
      </c>
      <c r="CA12" s="130">
        <v>5000</v>
      </c>
      <c r="CB12" s="131">
        <f>IFERROR(CA12/BW12,"-")</f>
        <v>5000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152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202</v>
      </c>
      <c r="L13" s="81">
        <v>161</v>
      </c>
      <c r="M13" s="81">
        <v>85</v>
      </c>
      <c r="N13" s="91">
        <v>46</v>
      </c>
      <c r="O13" s="92">
        <v>5</v>
      </c>
      <c r="P13" s="93">
        <f>N13+O13</f>
        <v>51</v>
      </c>
      <c r="Q13" s="82">
        <f>IFERROR(P13/M13,"-")</f>
        <v>0.6</v>
      </c>
      <c r="R13" s="81">
        <v>5</v>
      </c>
      <c r="S13" s="81">
        <v>11</v>
      </c>
      <c r="T13" s="82">
        <f>IFERROR(S13/(O13+P13),"-")</f>
        <v>0.19642857142857</v>
      </c>
      <c r="U13" s="182"/>
      <c r="V13" s="84">
        <v>4</v>
      </c>
      <c r="W13" s="82">
        <f>IF(P13=0,"-",V13/P13)</f>
        <v>0.07843137254902</v>
      </c>
      <c r="X13" s="186">
        <v>566000</v>
      </c>
      <c r="Y13" s="187">
        <f>IFERROR(X13/P13,"-")</f>
        <v>11098.039215686</v>
      </c>
      <c r="Z13" s="187">
        <f>IFERROR(X13/V13,"-")</f>
        <v>141500</v>
      </c>
      <c r="AA13" s="188"/>
      <c r="AB13" s="85"/>
      <c r="AC13" s="79"/>
      <c r="AD13" s="94">
        <v>10</v>
      </c>
      <c r="AE13" s="95">
        <f>IF(P13=0,"",IF(AD13=0,"",(AD13/P13)))</f>
        <v>0.19607843137255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5</v>
      </c>
      <c r="AN13" s="101">
        <f>IF(P13=0,"",IF(AM13=0,"",(AM13/P13)))</f>
        <v>0.098039215686275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4</v>
      </c>
      <c r="AW13" s="107">
        <f>IF(P13=0,"",IF(AV13=0,"",(AV13/P13)))</f>
        <v>0.07843137254902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12</v>
      </c>
      <c r="BF13" s="113">
        <f>IF(P13=0,"",IF(BE13=0,"",(BE13/P13)))</f>
        <v>0.23529411764706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9</v>
      </c>
      <c r="BO13" s="120">
        <f>IF(P13=0,"",IF(BN13=0,"",(BN13/P13)))</f>
        <v>0.17647058823529</v>
      </c>
      <c r="BP13" s="121">
        <v>2</v>
      </c>
      <c r="BQ13" s="122">
        <f>IFERROR(BP13/BN13,"-")</f>
        <v>0.22222222222222</v>
      </c>
      <c r="BR13" s="123">
        <v>188000</v>
      </c>
      <c r="BS13" s="124">
        <f>IFERROR(BR13/BN13,"-")</f>
        <v>20888.888888889</v>
      </c>
      <c r="BT13" s="125"/>
      <c r="BU13" s="125"/>
      <c r="BV13" s="125">
        <v>2</v>
      </c>
      <c r="BW13" s="126">
        <v>11</v>
      </c>
      <c r="BX13" s="127">
        <f>IF(P13=0,"",IF(BW13=0,"",(BW13/P13)))</f>
        <v>0.2156862745098</v>
      </c>
      <c r="BY13" s="128">
        <v>2</v>
      </c>
      <c r="BZ13" s="129">
        <f>IFERROR(BY13/BW13,"-")</f>
        <v>0.18181818181818</v>
      </c>
      <c r="CA13" s="130">
        <v>378000</v>
      </c>
      <c r="CB13" s="131">
        <f>IFERROR(CA13/BW13,"-")</f>
        <v>34363.636363636</v>
      </c>
      <c r="CC13" s="132"/>
      <c r="CD13" s="132"/>
      <c r="CE13" s="132">
        <v>2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566000</v>
      </c>
      <c r="CQ13" s="141">
        <v>363000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26.318933333333</v>
      </c>
      <c r="B14" s="203" t="s">
        <v>153</v>
      </c>
      <c r="C14" s="203" t="s">
        <v>131</v>
      </c>
      <c r="D14" s="203" t="s">
        <v>132</v>
      </c>
      <c r="E14" s="203" t="s">
        <v>154</v>
      </c>
      <c r="F14" s="203" t="s">
        <v>75</v>
      </c>
      <c r="G14" s="203" t="s">
        <v>155</v>
      </c>
      <c r="H14" s="90" t="s">
        <v>134</v>
      </c>
      <c r="I14" s="90" t="s">
        <v>98</v>
      </c>
      <c r="J14" s="188">
        <v>75000</v>
      </c>
      <c r="K14" s="81">
        <v>34</v>
      </c>
      <c r="L14" s="81">
        <v>0</v>
      </c>
      <c r="M14" s="81">
        <v>149</v>
      </c>
      <c r="N14" s="91">
        <v>12</v>
      </c>
      <c r="O14" s="92">
        <v>0</v>
      </c>
      <c r="P14" s="93">
        <f>N14+O14</f>
        <v>12</v>
      </c>
      <c r="Q14" s="82">
        <f>IFERROR(P14/M14,"-")</f>
        <v>0.080536912751678</v>
      </c>
      <c r="R14" s="81">
        <v>1</v>
      </c>
      <c r="S14" s="81">
        <v>3</v>
      </c>
      <c r="T14" s="82">
        <f>IFERROR(S14/(O14+P14),"-")</f>
        <v>0.25</v>
      </c>
      <c r="U14" s="182">
        <f>IFERROR(J14/SUM(P14:P15),"-")</f>
        <v>852.27272727273</v>
      </c>
      <c r="V14" s="84">
        <v>3</v>
      </c>
      <c r="W14" s="82">
        <f>IF(P14=0,"-",V14/P14)</f>
        <v>0.25</v>
      </c>
      <c r="X14" s="186">
        <v>1215920</v>
      </c>
      <c r="Y14" s="187">
        <f>IFERROR(X14/P14,"-")</f>
        <v>101326.66666667</v>
      </c>
      <c r="Z14" s="187">
        <f>IFERROR(X14/V14,"-")</f>
        <v>405306.66666667</v>
      </c>
      <c r="AA14" s="188">
        <f>SUM(X14:X15)-SUM(J14:J15)</f>
        <v>1898920</v>
      </c>
      <c r="AB14" s="85">
        <f>SUM(X14:X15)/SUM(J14:J15)</f>
        <v>26.318933333333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0.083333333333333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3</v>
      </c>
      <c r="AW14" s="107">
        <f>IF(P14=0,"",IF(AV14=0,"",(AV14/P14)))</f>
        <v>0.25</v>
      </c>
      <c r="AX14" s="106">
        <v>1</v>
      </c>
      <c r="AY14" s="108">
        <f>IFERROR(AX14/AV14,"-")</f>
        <v>0.33333333333333</v>
      </c>
      <c r="AZ14" s="109">
        <v>12000</v>
      </c>
      <c r="BA14" s="110">
        <f>IFERROR(AZ14/AV14,"-")</f>
        <v>4000</v>
      </c>
      <c r="BB14" s="111"/>
      <c r="BC14" s="111"/>
      <c r="BD14" s="111">
        <v>1</v>
      </c>
      <c r="BE14" s="112">
        <v>3</v>
      </c>
      <c r="BF14" s="113">
        <f>IF(P14=0,"",IF(BE14=0,"",(BE14/P14)))</f>
        <v>0.25</v>
      </c>
      <c r="BG14" s="112">
        <v>1</v>
      </c>
      <c r="BH14" s="114">
        <f>IFERROR(BG14/BE14,"-")</f>
        <v>0.33333333333333</v>
      </c>
      <c r="BI14" s="115">
        <v>1189920</v>
      </c>
      <c r="BJ14" s="116">
        <f>IFERROR(BI14/BE14,"-")</f>
        <v>396640</v>
      </c>
      <c r="BK14" s="117"/>
      <c r="BL14" s="117"/>
      <c r="BM14" s="117">
        <v>1</v>
      </c>
      <c r="BN14" s="119">
        <v>3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2</v>
      </c>
      <c r="CG14" s="134">
        <f>IF(P14=0,"",IF(CF14=0,"",(CF14/P14)))</f>
        <v>0.16666666666667</v>
      </c>
      <c r="CH14" s="135">
        <v>1</v>
      </c>
      <c r="CI14" s="136">
        <f>IFERROR(CH14/CF14,"-")</f>
        <v>0.5</v>
      </c>
      <c r="CJ14" s="137">
        <v>14000</v>
      </c>
      <c r="CK14" s="138">
        <f>IFERROR(CJ14/CF14,"-")</f>
        <v>7000</v>
      </c>
      <c r="CL14" s="139"/>
      <c r="CM14" s="139"/>
      <c r="CN14" s="139">
        <v>1</v>
      </c>
      <c r="CO14" s="140">
        <v>3</v>
      </c>
      <c r="CP14" s="141">
        <v>1215920</v>
      </c>
      <c r="CQ14" s="141">
        <v>1189920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156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282</v>
      </c>
      <c r="L15" s="81">
        <v>196</v>
      </c>
      <c r="M15" s="81">
        <v>127</v>
      </c>
      <c r="N15" s="91">
        <v>75</v>
      </c>
      <c r="O15" s="92">
        <v>1</v>
      </c>
      <c r="P15" s="93">
        <f>N15+O15</f>
        <v>76</v>
      </c>
      <c r="Q15" s="82">
        <f>IFERROR(P15/M15,"-")</f>
        <v>0.59842519685039</v>
      </c>
      <c r="R15" s="81">
        <v>6</v>
      </c>
      <c r="S15" s="81">
        <v>11</v>
      </c>
      <c r="T15" s="82">
        <f>IFERROR(S15/(O15+P15),"-")</f>
        <v>0.14285714285714</v>
      </c>
      <c r="U15" s="182"/>
      <c r="V15" s="84">
        <v>5</v>
      </c>
      <c r="W15" s="82">
        <f>IF(P15=0,"-",V15/P15)</f>
        <v>0.065789473684211</v>
      </c>
      <c r="X15" s="186">
        <v>758000</v>
      </c>
      <c r="Y15" s="187">
        <f>IFERROR(X15/P15,"-")</f>
        <v>9973.6842105263</v>
      </c>
      <c r="Z15" s="187">
        <f>IFERROR(X15/V15,"-")</f>
        <v>151600</v>
      </c>
      <c r="AA15" s="188"/>
      <c r="AB15" s="85"/>
      <c r="AC15" s="79"/>
      <c r="AD15" s="94">
        <v>11</v>
      </c>
      <c r="AE15" s="95">
        <f>IF(P15=0,"",IF(AD15=0,"",(AD15/P15)))</f>
        <v>0.14473684210526</v>
      </c>
      <c r="AF15" s="94">
        <v>1</v>
      </c>
      <c r="AG15" s="96">
        <f>IFERROR(AF15/AD15,"-")</f>
        <v>0.090909090909091</v>
      </c>
      <c r="AH15" s="97">
        <v>13000</v>
      </c>
      <c r="AI15" s="98">
        <f>IFERROR(AH15/AD15,"-")</f>
        <v>1181.8181818182</v>
      </c>
      <c r="AJ15" s="99"/>
      <c r="AK15" s="99"/>
      <c r="AL15" s="99">
        <v>1</v>
      </c>
      <c r="AM15" s="100">
        <v>11</v>
      </c>
      <c r="AN15" s="101">
        <f>IF(P15=0,"",IF(AM15=0,"",(AM15/P15)))</f>
        <v>0.14473684210526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10</v>
      </c>
      <c r="AW15" s="107">
        <f>IF(P15=0,"",IF(AV15=0,"",(AV15/P15)))</f>
        <v>0.13157894736842</v>
      </c>
      <c r="AX15" s="106">
        <v>1</v>
      </c>
      <c r="AY15" s="108">
        <f>IFERROR(AX15/AV15,"-")</f>
        <v>0.1</v>
      </c>
      <c r="AZ15" s="109">
        <v>67000</v>
      </c>
      <c r="BA15" s="110">
        <f>IFERROR(AZ15/AV15,"-")</f>
        <v>6700</v>
      </c>
      <c r="BB15" s="111"/>
      <c r="BC15" s="111"/>
      <c r="BD15" s="111">
        <v>1</v>
      </c>
      <c r="BE15" s="112">
        <v>19</v>
      </c>
      <c r="BF15" s="113">
        <f>IF(P15=0,"",IF(BE15=0,"",(BE15/P15)))</f>
        <v>0.25</v>
      </c>
      <c r="BG15" s="112">
        <v>2</v>
      </c>
      <c r="BH15" s="114">
        <f>IFERROR(BG15/BE15,"-")</f>
        <v>0.10526315789474</v>
      </c>
      <c r="BI15" s="115">
        <v>672000</v>
      </c>
      <c r="BJ15" s="116">
        <f>IFERROR(BI15/BE15,"-")</f>
        <v>35368.421052632</v>
      </c>
      <c r="BK15" s="117"/>
      <c r="BL15" s="117"/>
      <c r="BM15" s="117">
        <v>2</v>
      </c>
      <c r="BN15" s="119">
        <v>18</v>
      </c>
      <c r="BO15" s="120">
        <f>IF(P15=0,"",IF(BN15=0,"",(BN15/P15)))</f>
        <v>0.23684210526316</v>
      </c>
      <c r="BP15" s="121">
        <v>1</v>
      </c>
      <c r="BQ15" s="122">
        <f>IFERROR(BP15/BN15,"-")</f>
        <v>0.055555555555556</v>
      </c>
      <c r="BR15" s="123">
        <v>6000</v>
      </c>
      <c r="BS15" s="124">
        <f>IFERROR(BR15/BN15,"-")</f>
        <v>333.33333333333</v>
      </c>
      <c r="BT15" s="125"/>
      <c r="BU15" s="125">
        <v>1</v>
      </c>
      <c r="BV15" s="125"/>
      <c r="BW15" s="126">
        <v>7</v>
      </c>
      <c r="BX15" s="127">
        <f>IF(P15=0,"",IF(BW15=0,"",(BW15/P15)))</f>
        <v>0.092105263157895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5</v>
      </c>
      <c r="CP15" s="141">
        <v>758000</v>
      </c>
      <c r="CQ15" s="141">
        <v>638000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4.7</v>
      </c>
      <c r="B16" s="203" t="s">
        <v>157</v>
      </c>
      <c r="C16" s="203" t="s">
        <v>158</v>
      </c>
      <c r="D16" s="203" t="s">
        <v>132</v>
      </c>
      <c r="E16" s="203" t="s">
        <v>159</v>
      </c>
      <c r="F16" s="203" t="s">
        <v>75</v>
      </c>
      <c r="G16" s="203" t="s">
        <v>160</v>
      </c>
      <c r="H16" s="90" t="s">
        <v>161</v>
      </c>
      <c r="I16" s="90" t="s">
        <v>98</v>
      </c>
      <c r="J16" s="188">
        <v>80000</v>
      </c>
      <c r="K16" s="81">
        <v>111</v>
      </c>
      <c r="L16" s="81">
        <v>0</v>
      </c>
      <c r="M16" s="81">
        <v>475</v>
      </c>
      <c r="N16" s="91">
        <v>47</v>
      </c>
      <c r="O16" s="92">
        <v>0</v>
      </c>
      <c r="P16" s="93">
        <f>N16+O16</f>
        <v>47</v>
      </c>
      <c r="Q16" s="82">
        <f>IFERROR(P16/M16,"-")</f>
        <v>0.098947368421053</v>
      </c>
      <c r="R16" s="81">
        <v>2</v>
      </c>
      <c r="S16" s="81">
        <v>16</v>
      </c>
      <c r="T16" s="82">
        <f>IFERROR(S16/(O16+P16),"-")</f>
        <v>0.34042553191489</v>
      </c>
      <c r="U16" s="182">
        <f>IFERROR(J16/SUM(P16:P17),"-")</f>
        <v>522.87581699346</v>
      </c>
      <c r="V16" s="84">
        <v>4</v>
      </c>
      <c r="W16" s="82">
        <f>IF(P16=0,"-",V16/P16)</f>
        <v>0.085106382978723</v>
      </c>
      <c r="X16" s="186">
        <v>49000</v>
      </c>
      <c r="Y16" s="187">
        <f>IFERROR(X16/P16,"-")</f>
        <v>1042.5531914894</v>
      </c>
      <c r="Z16" s="187">
        <f>IFERROR(X16/V16,"-")</f>
        <v>12250</v>
      </c>
      <c r="AA16" s="188">
        <f>SUM(X16:X17)-SUM(J16:J17)</f>
        <v>296000</v>
      </c>
      <c r="AB16" s="85">
        <f>SUM(X16:X17)/SUM(J16:J17)</f>
        <v>4.7</v>
      </c>
      <c r="AC16" s="79"/>
      <c r="AD16" s="94">
        <v>7</v>
      </c>
      <c r="AE16" s="95">
        <f>IF(P16=0,"",IF(AD16=0,"",(AD16/P16)))</f>
        <v>0.14893617021277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15</v>
      </c>
      <c r="AN16" s="101">
        <f>IF(P16=0,"",IF(AM16=0,"",(AM16/P16)))</f>
        <v>0.31914893617021</v>
      </c>
      <c r="AO16" s="100">
        <v>3</v>
      </c>
      <c r="AP16" s="102">
        <f>IFERROR(AP16/AM16,"-")</f>
        <v>0</v>
      </c>
      <c r="AQ16" s="103">
        <v>28000</v>
      </c>
      <c r="AR16" s="104">
        <f>IFERROR(AQ16/AM16,"-")</f>
        <v>1866.6666666667</v>
      </c>
      <c r="AS16" s="105">
        <v>2</v>
      </c>
      <c r="AT16" s="105"/>
      <c r="AU16" s="105">
        <v>1</v>
      </c>
      <c r="AV16" s="106">
        <v>9</v>
      </c>
      <c r="AW16" s="107">
        <f>IF(P16=0,"",IF(AV16=0,"",(AV16/P16)))</f>
        <v>0.19148936170213</v>
      </c>
      <c r="AX16" s="106">
        <v>1</v>
      </c>
      <c r="AY16" s="108">
        <f>IFERROR(AX16/AV16,"-")</f>
        <v>0.11111111111111</v>
      </c>
      <c r="AZ16" s="109">
        <v>21000</v>
      </c>
      <c r="BA16" s="110">
        <f>IFERROR(AZ16/AV16,"-")</f>
        <v>2333.3333333333</v>
      </c>
      <c r="BB16" s="111"/>
      <c r="BC16" s="111"/>
      <c r="BD16" s="111">
        <v>1</v>
      </c>
      <c r="BE16" s="112">
        <v>10</v>
      </c>
      <c r="BF16" s="113">
        <f>IF(P16=0,"",IF(BE16=0,"",(BE16/P16)))</f>
        <v>0.21276595744681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6</v>
      </c>
      <c r="BO16" s="120">
        <f>IF(P16=0,"",IF(BN16=0,"",(BN16/P16)))</f>
        <v>0.12765957446809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4</v>
      </c>
      <c r="CP16" s="141">
        <v>49000</v>
      </c>
      <c r="CQ16" s="141">
        <v>21000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162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416</v>
      </c>
      <c r="L17" s="81">
        <v>319</v>
      </c>
      <c r="M17" s="81">
        <v>176</v>
      </c>
      <c r="N17" s="91">
        <v>105</v>
      </c>
      <c r="O17" s="92">
        <v>1</v>
      </c>
      <c r="P17" s="93">
        <f>N17+O17</f>
        <v>106</v>
      </c>
      <c r="Q17" s="82">
        <f>IFERROR(P17/M17,"-")</f>
        <v>0.60227272727273</v>
      </c>
      <c r="R17" s="81">
        <v>3</v>
      </c>
      <c r="S17" s="81">
        <v>20</v>
      </c>
      <c r="T17" s="82">
        <f>IFERROR(S17/(O17+P17),"-")</f>
        <v>0.18691588785047</v>
      </c>
      <c r="U17" s="182"/>
      <c r="V17" s="84">
        <v>2</v>
      </c>
      <c r="W17" s="82">
        <f>IF(P17=0,"-",V17/P17)</f>
        <v>0.018867924528302</v>
      </c>
      <c r="X17" s="186">
        <v>327000</v>
      </c>
      <c r="Y17" s="187">
        <f>IFERROR(X17/P17,"-")</f>
        <v>3084.9056603774</v>
      </c>
      <c r="Z17" s="187">
        <f>IFERROR(X17/V17,"-")</f>
        <v>163500</v>
      </c>
      <c r="AA17" s="188"/>
      <c r="AB17" s="85"/>
      <c r="AC17" s="79"/>
      <c r="AD17" s="94">
        <v>14</v>
      </c>
      <c r="AE17" s="95">
        <f>IF(P17=0,"",IF(AD17=0,"",(AD17/P17)))</f>
        <v>0.13207547169811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25</v>
      </c>
      <c r="AN17" s="101">
        <f>IF(P17=0,"",IF(AM17=0,"",(AM17/P17)))</f>
        <v>0.23584905660377</v>
      </c>
      <c r="AO17" s="100">
        <v>1</v>
      </c>
      <c r="AP17" s="102">
        <f>IFERROR(AP17/AM17,"-")</f>
        <v>0</v>
      </c>
      <c r="AQ17" s="103">
        <v>5000</v>
      </c>
      <c r="AR17" s="104">
        <f>IFERROR(AQ17/AM17,"-")</f>
        <v>200</v>
      </c>
      <c r="AS17" s="105">
        <v>1</v>
      </c>
      <c r="AT17" s="105"/>
      <c r="AU17" s="105"/>
      <c r="AV17" s="106">
        <v>16</v>
      </c>
      <c r="AW17" s="107">
        <f>IF(P17=0,"",IF(AV17=0,"",(AV17/P17)))</f>
        <v>0.15094339622642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23</v>
      </c>
      <c r="BF17" s="113">
        <f>IF(P17=0,"",IF(BE17=0,"",(BE17/P17)))</f>
        <v>0.21698113207547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22</v>
      </c>
      <c r="BO17" s="120">
        <f>IF(P17=0,"",IF(BN17=0,"",(BN17/P17)))</f>
        <v>0.20754716981132</v>
      </c>
      <c r="BP17" s="121">
        <v>1</v>
      </c>
      <c r="BQ17" s="122">
        <f>IFERROR(BP17/BN17,"-")</f>
        <v>0.045454545454545</v>
      </c>
      <c r="BR17" s="123">
        <v>322000</v>
      </c>
      <c r="BS17" s="124">
        <f>IFERROR(BR17/BN17,"-")</f>
        <v>14636.363636364</v>
      </c>
      <c r="BT17" s="125"/>
      <c r="BU17" s="125"/>
      <c r="BV17" s="125">
        <v>1</v>
      </c>
      <c r="BW17" s="126">
        <v>4</v>
      </c>
      <c r="BX17" s="127">
        <f>IF(P17=0,"",IF(BW17=0,"",(BW17/P17)))</f>
        <v>0.037735849056604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2</v>
      </c>
      <c r="CG17" s="134">
        <f>IF(P17=0,"",IF(CF17=0,"",(CF17/P17)))</f>
        <v>0.018867924528302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2</v>
      </c>
      <c r="CP17" s="141">
        <v>327000</v>
      </c>
      <c r="CQ17" s="141">
        <v>322000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3.3625</v>
      </c>
      <c r="B18" s="203" t="s">
        <v>163</v>
      </c>
      <c r="C18" s="203" t="s">
        <v>82</v>
      </c>
      <c r="D18" s="203" t="s">
        <v>139</v>
      </c>
      <c r="E18" s="203" t="s">
        <v>164</v>
      </c>
      <c r="F18" s="203" t="s">
        <v>75</v>
      </c>
      <c r="G18" s="203" t="s">
        <v>165</v>
      </c>
      <c r="H18" s="90" t="s">
        <v>147</v>
      </c>
      <c r="I18" s="90" t="s">
        <v>166</v>
      </c>
      <c r="J18" s="188">
        <v>80000</v>
      </c>
      <c r="K18" s="81">
        <v>35</v>
      </c>
      <c r="L18" s="81">
        <v>0</v>
      </c>
      <c r="M18" s="81">
        <v>143</v>
      </c>
      <c r="N18" s="91">
        <v>18</v>
      </c>
      <c r="O18" s="92">
        <v>2</v>
      </c>
      <c r="P18" s="93">
        <f>N18+O18</f>
        <v>20</v>
      </c>
      <c r="Q18" s="82">
        <f>IFERROR(P18/M18,"-")</f>
        <v>0.13986013986014</v>
      </c>
      <c r="R18" s="81">
        <v>1</v>
      </c>
      <c r="S18" s="81">
        <v>6</v>
      </c>
      <c r="T18" s="82">
        <f>IFERROR(S18/(O18+P18),"-")</f>
        <v>0.27272727272727</v>
      </c>
      <c r="U18" s="182">
        <f>IFERROR(J18/SUM(P18:P19),"-")</f>
        <v>1454.5454545455</v>
      </c>
      <c r="V18" s="84">
        <v>1</v>
      </c>
      <c r="W18" s="82">
        <f>IF(P18=0,"-",V18/P18)</f>
        <v>0.05</v>
      </c>
      <c r="X18" s="186">
        <v>23000</v>
      </c>
      <c r="Y18" s="187">
        <f>IFERROR(X18/P18,"-")</f>
        <v>1150</v>
      </c>
      <c r="Z18" s="187">
        <f>IFERROR(X18/V18,"-")</f>
        <v>23000</v>
      </c>
      <c r="AA18" s="188">
        <f>SUM(X18:X19)-SUM(J18:J19)</f>
        <v>189000</v>
      </c>
      <c r="AB18" s="85">
        <f>SUM(X18:X19)/SUM(J18:J19)</f>
        <v>3.3625</v>
      </c>
      <c r="AC18" s="79"/>
      <c r="AD18" s="94">
        <v>5</v>
      </c>
      <c r="AE18" s="95">
        <f>IF(P18=0,"",IF(AD18=0,"",(AD18/P18)))</f>
        <v>0.25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5</v>
      </c>
      <c r="AN18" s="101">
        <f>IF(P18=0,"",IF(AM18=0,"",(AM18/P18)))</f>
        <v>0.25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2</v>
      </c>
      <c r="AW18" s="107">
        <f>IF(P18=0,"",IF(AV18=0,"",(AV18/P18)))</f>
        <v>0.1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5</v>
      </c>
      <c r="BF18" s="113">
        <f>IF(P18=0,"",IF(BE18=0,"",(BE18/P18)))</f>
        <v>0.25</v>
      </c>
      <c r="BG18" s="112">
        <v>1</v>
      </c>
      <c r="BH18" s="114">
        <f>IFERROR(BG18/BE18,"-")</f>
        <v>0.2</v>
      </c>
      <c r="BI18" s="115">
        <v>23000</v>
      </c>
      <c r="BJ18" s="116">
        <f>IFERROR(BI18/BE18,"-")</f>
        <v>4600</v>
      </c>
      <c r="BK18" s="117"/>
      <c r="BL18" s="117"/>
      <c r="BM18" s="117">
        <v>1</v>
      </c>
      <c r="BN18" s="119">
        <v>3</v>
      </c>
      <c r="BO18" s="120">
        <f>IF(P18=0,"",IF(BN18=0,"",(BN18/P18)))</f>
        <v>0.15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23000</v>
      </c>
      <c r="CQ18" s="141">
        <v>23000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167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132</v>
      </c>
      <c r="L19" s="81">
        <v>105</v>
      </c>
      <c r="M19" s="81">
        <v>52</v>
      </c>
      <c r="N19" s="91">
        <v>34</v>
      </c>
      <c r="O19" s="92">
        <v>1</v>
      </c>
      <c r="P19" s="93">
        <f>N19+O19</f>
        <v>35</v>
      </c>
      <c r="Q19" s="82">
        <f>IFERROR(P19/M19,"-")</f>
        <v>0.67307692307692</v>
      </c>
      <c r="R19" s="81">
        <v>2</v>
      </c>
      <c r="S19" s="81">
        <v>5</v>
      </c>
      <c r="T19" s="82">
        <f>IFERROR(S19/(O19+P19),"-")</f>
        <v>0.13888888888889</v>
      </c>
      <c r="U19" s="182"/>
      <c r="V19" s="84">
        <v>4</v>
      </c>
      <c r="W19" s="82">
        <f>IF(P19=0,"-",V19/P19)</f>
        <v>0.11428571428571</v>
      </c>
      <c r="X19" s="186">
        <v>246000</v>
      </c>
      <c r="Y19" s="187">
        <f>IFERROR(X19/P19,"-")</f>
        <v>7028.5714285714</v>
      </c>
      <c r="Z19" s="187">
        <f>IFERROR(X19/V19,"-")</f>
        <v>61500</v>
      </c>
      <c r="AA19" s="188"/>
      <c r="AB19" s="85"/>
      <c r="AC19" s="79"/>
      <c r="AD19" s="94">
        <v>4</v>
      </c>
      <c r="AE19" s="95">
        <f>IF(P19=0,"",IF(AD19=0,"",(AD19/P19)))</f>
        <v>0.11428571428571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9</v>
      </c>
      <c r="AN19" s="101">
        <f>IF(P19=0,"",IF(AM19=0,"",(AM19/P19)))</f>
        <v>0.25714285714286</v>
      </c>
      <c r="AO19" s="100">
        <v>1</v>
      </c>
      <c r="AP19" s="102">
        <f>IFERROR(AP19/AM19,"-")</f>
        <v>0</v>
      </c>
      <c r="AQ19" s="103">
        <v>3000</v>
      </c>
      <c r="AR19" s="104">
        <f>IFERROR(AQ19/AM19,"-")</f>
        <v>333.33333333333</v>
      </c>
      <c r="AS19" s="105">
        <v>1</v>
      </c>
      <c r="AT19" s="105"/>
      <c r="AU19" s="105"/>
      <c r="AV19" s="106">
        <v>5</v>
      </c>
      <c r="AW19" s="107">
        <f>IF(P19=0,"",IF(AV19=0,"",(AV19/P19)))</f>
        <v>0.14285714285714</v>
      </c>
      <c r="AX19" s="106">
        <v>1</v>
      </c>
      <c r="AY19" s="108">
        <f>IFERROR(AX19/AV19,"-")</f>
        <v>0.2</v>
      </c>
      <c r="AZ19" s="109">
        <v>5000</v>
      </c>
      <c r="BA19" s="110">
        <f>IFERROR(AZ19/AV19,"-")</f>
        <v>1000</v>
      </c>
      <c r="BB19" s="111">
        <v>1</v>
      </c>
      <c r="BC19" s="111"/>
      <c r="BD19" s="111"/>
      <c r="BE19" s="112">
        <v>6</v>
      </c>
      <c r="BF19" s="113">
        <f>IF(P19=0,"",IF(BE19=0,"",(BE19/P19)))</f>
        <v>0.17142857142857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8</v>
      </c>
      <c r="BO19" s="120">
        <f>IF(P19=0,"",IF(BN19=0,"",(BN19/P19)))</f>
        <v>0.22857142857143</v>
      </c>
      <c r="BP19" s="121">
        <v>1</v>
      </c>
      <c r="BQ19" s="122">
        <f>IFERROR(BP19/BN19,"-")</f>
        <v>0.125</v>
      </c>
      <c r="BR19" s="123">
        <v>120000</v>
      </c>
      <c r="BS19" s="124">
        <f>IFERROR(BR19/BN19,"-")</f>
        <v>15000</v>
      </c>
      <c r="BT19" s="125"/>
      <c r="BU19" s="125"/>
      <c r="BV19" s="125">
        <v>1</v>
      </c>
      <c r="BW19" s="126">
        <v>2</v>
      </c>
      <c r="BX19" s="127">
        <f>IF(P19=0,"",IF(BW19=0,"",(BW19/P19)))</f>
        <v>0.057142857142857</v>
      </c>
      <c r="BY19" s="128">
        <v>1</v>
      </c>
      <c r="BZ19" s="129">
        <f>IFERROR(BY19/BW19,"-")</f>
        <v>0.5</v>
      </c>
      <c r="CA19" s="130">
        <v>118000</v>
      </c>
      <c r="CB19" s="131">
        <f>IFERROR(CA19/BW19,"-")</f>
        <v>59000</v>
      </c>
      <c r="CC19" s="132"/>
      <c r="CD19" s="132"/>
      <c r="CE19" s="132">
        <v>1</v>
      </c>
      <c r="CF19" s="133">
        <v>1</v>
      </c>
      <c r="CG19" s="134">
        <f>IF(P19=0,"",IF(CF19=0,"",(CF19/P19)))</f>
        <v>0.028571428571429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4</v>
      </c>
      <c r="CP19" s="141">
        <v>246000</v>
      </c>
      <c r="CQ19" s="141">
        <v>120000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0.10666666666667</v>
      </c>
      <c r="B20" s="203" t="s">
        <v>168</v>
      </c>
      <c r="C20" s="203" t="s">
        <v>131</v>
      </c>
      <c r="D20" s="203" t="s">
        <v>132</v>
      </c>
      <c r="E20" s="203"/>
      <c r="F20" s="203" t="s">
        <v>75</v>
      </c>
      <c r="G20" s="203" t="s">
        <v>169</v>
      </c>
      <c r="H20" s="90" t="s">
        <v>134</v>
      </c>
      <c r="I20" s="90" t="s">
        <v>170</v>
      </c>
      <c r="J20" s="188">
        <v>75000</v>
      </c>
      <c r="K20" s="81">
        <v>12</v>
      </c>
      <c r="L20" s="81">
        <v>0</v>
      </c>
      <c r="M20" s="81">
        <v>71</v>
      </c>
      <c r="N20" s="91">
        <v>5</v>
      </c>
      <c r="O20" s="92">
        <v>0</v>
      </c>
      <c r="P20" s="93">
        <f>N20+O20</f>
        <v>5</v>
      </c>
      <c r="Q20" s="82">
        <f>IFERROR(P20/M20,"-")</f>
        <v>0.070422535211268</v>
      </c>
      <c r="R20" s="81">
        <v>0</v>
      </c>
      <c r="S20" s="81">
        <v>0</v>
      </c>
      <c r="T20" s="82">
        <f>IFERROR(S20/(O20+P20),"-")</f>
        <v>0</v>
      </c>
      <c r="U20" s="182">
        <f>IFERROR(J20/SUM(P20:P21),"-")</f>
        <v>2083.3333333333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-67000</v>
      </c>
      <c r="AB20" s="85">
        <f>SUM(X20:X21)/SUM(J20:J21)</f>
        <v>0.10666666666667</v>
      </c>
      <c r="AC20" s="79"/>
      <c r="AD20" s="94">
        <v>1</v>
      </c>
      <c r="AE20" s="95">
        <f>IF(P20=0,"",IF(AD20=0,"",(AD20/P20)))</f>
        <v>0.2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1</v>
      </c>
      <c r="AN20" s="101">
        <f>IF(P20=0,"",IF(AM20=0,"",(AM20/P20)))</f>
        <v>0.2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0.2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171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112</v>
      </c>
      <c r="L21" s="81">
        <v>85</v>
      </c>
      <c r="M21" s="81">
        <v>59</v>
      </c>
      <c r="N21" s="91">
        <v>30</v>
      </c>
      <c r="O21" s="92">
        <v>1</v>
      </c>
      <c r="P21" s="93">
        <f>N21+O21</f>
        <v>31</v>
      </c>
      <c r="Q21" s="82">
        <f>IFERROR(P21/M21,"-")</f>
        <v>0.52542372881356</v>
      </c>
      <c r="R21" s="81">
        <v>1</v>
      </c>
      <c r="S21" s="81">
        <v>3</v>
      </c>
      <c r="T21" s="82">
        <f>IFERROR(S21/(O21+P21),"-")</f>
        <v>0.09375</v>
      </c>
      <c r="U21" s="182"/>
      <c r="V21" s="84">
        <v>2</v>
      </c>
      <c r="W21" s="82">
        <f>IF(P21=0,"-",V21/P21)</f>
        <v>0.064516129032258</v>
      </c>
      <c r="X21" s="186">
        <v>8000</v>
      </c>
      <c r="Y21" s="187">
        <f>IFERROR(X21/P21,"-")</f>
        <v>258.06451612903</v>
      </c>
      <c r="Z21" s="187">
        <f>IFERROR(X21/V21,"-")</f>
        <v>4000</v>
      </c>
      <c r="AA21" s="188"/>
      <c r="AB21" s="85"/>
      <c r="AC21" s="79"/>
      <c r="AD21" s="94">
        <v>3</v>
      </c>
      <c r="AE21" s="95">
        <f>IF(P21=0,"",IF(AD21=0,"",(AD21/P21)))</f>
        <v>0.096774193548387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4</v>
      </c>
      <c r="AN21" s="101">
        <f>IF(P21=0,"",IF(AM21=0,"",(AM21/P21)))</f>
        <v>0.12903225806452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3</v>
      </c>
      <c r="AW21" s="107">
        <f>IF(P21=0,"",IF(AV21=0,"",(AV21/P21)))</f>
        <v>0.096774193548387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3</v>
      </c>
      <c r="BF21" s="113">
        <f>IF(P21=0,"",IF(BE21=0,"",(BE21/P21)))</f>
        <v>0.096774193548387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13</v>
      </c>
      <c r="BO21" s="120">
        <f>IF(P21=0,"",IF(BN21=0,"",(BN21/P21)))</f>
        <v>0.41935483870968</v>
      </c>
      <c r="BP21" s="121">
        <v>2</v>
      </c>
      <c r="BQ21" s="122">
        <f>IFERROR(BP21/BN21,"-")</f>
        <v>0.15384615384615</v>
      </c>
      <c r="BR21" s="123">
        <v>8000</v>
      </c>
      <c r="BS21" s="124">
        <f>IFERROR(BR21/BN21,"-")</f>
        <v>615.38461538462</v>
      </c>
      <c r="BT21" s="125">
        <v>2</v>
      </c>
      <c r="BU21" s="125"/>
      <c r="BV21" s="125"/>
      <c r="BW21" s="126">
        <v>3</v>
      </c>
      <c r="BX21" s="127">
        <f>IF(P21=0,"",IF(BW21=0,"",(BW21/P21)))</f>
        <v>0.096774193548387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2</v>
      </c>
      <c r="CG21" s="134">
        <f>IF(P21=0,"",IF(CF21=0,"",(CF21/P21)))</f>
        <v>0.064516129032258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2</v>
      </c>
      <c r="CP21" s="141">
        <v>8000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4.4208333333333</v>
      </c>
      <c r="B22" s="203" t="s">
        <v>172</v>
      </c>
      <c r="C22" s="203" t="s">
        <v>138</v>
      </c>
      <c r="D22" s="203" t="s">
        <v>132</v>
      </c>
      <c r="E22" s="203"/>
      <c r="F22" s="203" t="s">
        <v>75</v>
      </c>
      <c r="G22" s="203" t="s">
        <v>173</v>
      </c>
      <c r="H22" s="90" t="s">
        <v>134</v>
      </c>
      <c r="I22" s="90" t="s">
        <v>174</v>
      </c>
      <c r="J22" s="188">
        <v>120000</v>
      </c>
      <c r="K22" s="81">
        <v>110</v>
      </c>
      <c r="L22" s="81">
        <v>0</v>
      </c>
      <c r="M22" s="81">
        <v>328</v>
      </c>
      <c r="N22" s="91">
        <v>52</v>
      </c>
      <c r="O22" s="92">
        <v>0</v>
      </c>
      <c r="P22" s="93">
        <f>N22+O22</f>
        <v>52</v>
      </c>
      <c r="Q22" s="82">
        <f>IFERROR(P22/M22,"-")</f>
        <v>0.15853658536585</v>
      </c>
      <c r="R22" s="81">
        <v>3</v>
      </c>
      <c r="S22" s="81">
        <v>20</v>
      </c>
      <c r="T22" s="82">
        <f>IFERROR(S22/(O22+P22),"-")</f>
        <v>0.38461538461538</v>
      </c>
      <c r="U22" s="182">
        <f>IFERROR(J22/SUM(P22:P23),"-")</f>
        <v>816.32653061224</v>
      </c>
      <c r="V22" s="84">
        <v>4</v>
      </c>
      <c r="W22" s="82">
        <f>IF(P22=0,"-",V22/P22)</f>
        <v>0.076923076923077</v>
      </c>
      <c r="X22" s="186">
        <v>32000</v>
      </c>
      <c r="Y22" s="187">
        <f>IFERROR(X22/P22,"-")</f>
        <v>615.38461538462</v>
      </c>
      <c r="Z22" s="187">
        <f>IFERROR(X22/V22,"-")</f>
        <v>8000</v>
      </c>
      <c r="AA22" s="188">
        <f>SUM(X22:X23)-SUM(J22:J23)</f>
        <v>410500</v>
      </c>
      <c r="AB22" s="85">
        <f>SUM(X22:X23)/SUM(J22:J23)</f>
        <v>4.4208333333333</v>
      </c>
      <c r="AC22" s="79"/>
      <c r="AD22" s="94">
        <v>11</v>
      </c>
      <c r="AE22" s="95">
        <f>IF(P22=0,"",IF(AD22=0,"",(AD22/P22)))</f>
        <v>0.21153846153846</v>
      </c>
      <c r="AF22" s="94">
        <v>1</v>
      </c>
      <c r="AG22" s="96">
        <f>IFERROR(AF22/AD22,"-")</f>
        <v>0.090909090909091</v>
      </c>
      <c r="AH22" s="97">
        <v>3000</v>
      </c>
      <c r="AI22" s="98">
        <f>IFERROR(AH22/AD22,"-")</f>
        <v>272.72727272727</v>
      </c>
      <c r="AJ22" s="99">
        <v>1</v>
      </c>
      <c r="AK22" s="99"/>
      <c r="AL22" s="99"/>
      <c r="AM22" s="100">
        <v>17</v>
      </c>
      <c r="AN22" s="101">
        <f>IF(P22=0,"",IF(AM22=0,"",(AM22/P22)))</f>
        <v>0.32692307692308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9</v>
      </c>
      <c r="AW22" s="107">
        <f>IF(P22=0,"",IF(AV22=0,"",(AV22/P22)))</f>
        <v>0.17307692307692</v>
      </c>
      <c r="AX22" s="106">
        <v>1</v>
      </c>
      <c r="AY22" s="108">
        <f>IFERROR(AX22/AV22,"-")</f>
        <v>0.11111111111111</v>
      </c>
      <c r="AZ22" s="109">
        <v>15000</v>
      </c>
      <c r="BA22" s="110">
        <f>IFERROR(AZ22/AV22,"-")</f>
        <v>1666.6666666667</v>
      </c>
      <c r="BB22" s="111"/>
      <c r="BC22" s="111">
        <v>1</v>
      </c>
      <c r="BD22" s="111"/>
      <c r="BE22" s="112">
        <v>9</v>
      </c>
      <c r="BF22" s="113">
        <f>IF(P22=0,"",IF(BE22=0,"",(BE22/P22)))</f>
        <v>0.17307692307692</v>
      </c>
      <c r="BG22" s="112">
        <v>2</v>
      </c>
      <c r="BH22" s="114">
        <f>IFERROR(BG22/BE22,"-")</f>
        <v>0.22222222222222</v>
      </c>
      <c r="BI22" s="115">
        <v>14000</v>
      </c>
      <c r="BJ22" s="116">
        <f>IFERROR(BI22/BE22,"-")</f>
        <v>1555.5555555556</v>
      </c>
      <c r="BK22" s="117">
        <v>1</v>
      </c>
      <c r="BL22" s="117"/>
      <c r="BM22" s="117">
        <v>1</v>
      </c>
      <c r="BN22" s="119">
        <v>5</v>
      </c>
      <c r="BO22" s="120">
        <f>IF(P22=0,"",IF(BN22=0,"",(BN22/P22)))</f>
        <v>0.096153846153846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0.019230769230769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4</v>
      </c>
      <c r="CP22" s="141">
        <v>32000</v>
      </c>
      <c r="CQ22" s="141">
        <v>15000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175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323</v>
      </c>
      <c r="L23" s="81">
        <v>245</v>
      </c>
      <c r="M23" s="81">
        <v>157</v>
      </c>
      <c r="N23" s="91">
        <v>94</v>
      </c>
      <c r="O23" s="92">
        <v>1</v>
      </c>
      <c r="P23" s="93">
        <f>N23+O23</f>
        <v>95</v>
      </c>
      <c r="Q23" s="82">
        <f>IFERROR(P23/M23,"-")</f>
        <v>0.60509554140127</v>
      </c>
      <c r="R23" s="81">
        <v>7</v>
      </c>
      <c r="S23" s="81">
        <v>16</v>
      </c>
      <c r="T23" s="82">
        <f>IFERROR(S23/(O23+P23),"-")</f>
        <v>0.16666666666667</v>
      </c>
      <c r="U23" s="182"/>
      <c r="V23" s="84">
        <v>7</v>
      </c>
      <c r="W23" s="82">
        <f>IF(P23=0,"-",V23/P23)</f>
        <v>0.073684210526316</v>
      </c>
      <c r="X23" s="186">
        <v>498500</v>
      </c>
      <c r="Y23" s="187">
        <f>IFERROR(X23/P23,"-")</f>
        <v>5247.3684210526</v>
      </c>
      <c r="Z23" s="187">
        <f>IFERROR(X23/V23,"-")</f>
        <v>71214.285714286</v>
      </c>
      <c r="AA23" s="188"/>
      <c r="AB23" s="85"/>
      <c r="AC23" s="79"/>
      <c r="AD23" s="94">
        <v>14</v>
      </c>
      <c r="AE23" s="95">
        <f>IF(P23=0,"",IF(AD23=0,"",(AD23/P23)))</f>
        <v>0.14736842105263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16</v>
      </c>
      <c r="AN23" s="101">
        <f>IF(P23=0,"",IF(AM23=0,"",(AM23/P23)))</f>
        <v>0.16842105263158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13</v>
      </c>
      <c r="AW23" s="107">
        <f>IF(P23=0,"",IF(AV23=0,"",(AV23/P23)))</f>
        <v>0.13684210526316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21</v>
      </c>
      <c r="BF23" s="113">
        <f>IF(P23=0,"",IF(BE23=0,"",(BE23/P23)))</f>
        <v>0.22105263157895</v>
      </c>
      <c r="BG23" s="112">
        <v>2</v>
      </c>
      <c r="BH23" s="114">
        <f>IFERROR(BG23/BE23,"-")</f>
        <v>0.095238095238095</v>
      </c>
      <c r="BI23" s="115">
        <v>14000</v>
      </c>
      <c r="BJ23" s="116">
        <f>IFERROR(BI23/BE23,"-")</f>
        <v>666.66666666667</v>
      </c>
      <c r="BK23" s="117">
        <v>1</v>
      </c>
      <c r="BL23" s="117"/>
      <c r="BM23" s="117">
        <v>1</v>
      </c>
      <c r="BN23" s="119">
        <v>19</v>
      </c>
      <c r="BO23" s="120">
        <f>IF(P23=0,"",IF(BN23=0,"",(BN23/P23)))</f>
        <v>0.2</v>
      </c>
      <c r="BP23" s="121">
        <v>1</v>
      </c>
      <c r="BQ23" s="122">
        <f>IFERROR(BP23/BN23,"-")</f>
        <v>0.052631578947368</v>
      </c>
      <c r="BR23" s="123">
        <v>35000</v>
      </c>
      <c r="BS23" s="124">
        <f>IFERROR(BR23/BN23,"-")</f>
        <v>1842.1052631579</v>
      </c>
      <c r="BT23" s="125"/>
      <c r="BU23" s="125"/>
      <c r="BV23" s="125">
        <v>1</v>
      </c>
      <c r="BW23" s="126">
        <v>10</v>
      </c>
      <c r="BX23" s="127">
        <f>IF(P23=0,"",IF(BW23=0,"",(BW23/P23)))</f>
        <v>0.10526315789474</v>
      </c>
      <c r="BY23" s="128">
        <v>3</v>
      </c>
      <c r="BZ23" s="129">
        <f>IFERROR(BY23/BW23,"-")</f>
        <v>0.3</v>
      </c>
      <c r="CA23" s="130">
        <v>373500</v>
      </c>
      <c r="CB23" s="131">
        <f>IFERROR(CA23/BW23,"-")</f>
        <v>37350</v>
      </c>
      <c r="CC23" s="132">
        <v>1</v>
      </c>
      <c r="CD23" s="132"/>
      <c r="CE23" s="132">
        <v>2</v>
      </c>
      <c r="CF23" s="133">
        <v>2</v>
      </c>
      <c r="CG23" s="134">
        <f>IF(P23=0,"",IF(CF23=0,"",(CF23/P23)))</f>
        <v>0.021052631578947</v>
      </c>
      <c r="CH23" s="135">
        <v>1</v>
      </c>
      <c r="CI23" s="136">
        <f>IFERROR(CH23/CF23,"-")</f>
        <v>0.5</v>
      </c>
      <c r="CJ23" s="137">
        <v>76000</v>
      </c>
      <c r="CK23" s="138">
        <f>IFERROR(CJ23/CF23,"-")</f>
        <v>38000</v>
      </c>
      <c r="CL23" s="139"/>
      <c r="CM23" s="139"/>
      <c r="CN23" s="139">
        <v>1</v>
      </c>
      <c r="CO23" s="140">
        <v>7</v>
      </c>
      <c r="CP23" s="141">
        <v>498500</v>
      </c>
      <c r="CQ23" s="141">
        <v>281000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6.1125625</v>
      </c>
      <c r="B24" s="203" t="s">
        <v>176</v>
      </c>
      <c r="C24" s="203" t="s">
        <v>158</v>
      </c>
      <c r="D24" s="203" t="s">
        <v>139</v>
      </c>
      <c r="E24" s="203"/>
      <c r="F24" s="203" t="s">
        <v>75</v>
      </c>
      <c r="G24" s="203" t="s">
        <v>177</v>
      </c>
      <c r="H24" s="90" t="s">
        <v>161</v>
      </c>
      <c r="I24" s="90" t="s">
        <v>178</v>
      </c>
      <c r="J24" s="188">
        <v>80000</v>
      </c>
      <c r="K24" s="81">
        <v>111</v>
      </c>
      <c r="L24" s="81">
        <v>0</v>
      </c>
      <c r="M24" s="81">
        <v>450</v>
      </c>
      <c r="N24" s="91">
        <v>42</v>
      </c>
      <c r="O24" s="92">
        <v>2</v>
      </c>
      <c r="P24" s="93">
        <f>N24+O24</f>
        <v>44</v>
      </c>
      <c r="Q24" s="82">
        <f>IFERROR(P24/M24,"-")</f>
        <v>0.097777777777778</v>
      </c>
      <c r="R24" s="81">
        <v>2</v>
      </c>
      <c r="S24" s="81">
        <v>15</v>
      </c>
      <c r="T24" s="82">
        <f>IFERROR(S24/(O24+P24),"-")</f>
        <v>0.32608695652174</v>
      </c>
      <c r="U24" s="182">
        <f>IFERROR(J24/SUM(P24:P25),"-")</f>
        <v>683.76068376068</v>
      </c>
      <c r="V24" s="84">
        <v>1</v>
      </c>
      <c r="W24" s="82">
        <f>IF(P24=0,"-",V24/P24)</f>
        <v>0.022727272727273</v>
      </c>
      <c r="X24" s="186">
        <v>8000</v>
      </c>
      <c r="Y24" s="187">
        <f>IFERROR(X24/P24,"-")</f>
        <v>181.81818181818</v>
      </c>
      <c r="Z24" s="187">
        <f>IFERROR(X24/V24,"-")</f>
        <v>8000</v>
      </c>
      <c r="AA24" s="188">
        <f>SUM(X24:X25)-SUM(J24:J25)</f>
        <v>409005</v>
      </c>
      <c r="AB24" s="85">
        <f>SUM(X24:X25)/SUM(J24:J25)</f>
        <v>6.1125625</v>
      </c>
      <c r="AC24" s="79"/>
      <c r="AD24" s="94">
        <v>9</v>
      </c>
      <c r="AE24" s="95">
        <f>IF(P24=0,"",IF(AD24=0,"",(AD24/P24)))</f>
        <v>0.20454545454545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15</v>
      </c>
      <c r="AN24" s="101">
        <f>IF(P24=0,"",IF(AM24=0,"",(AM24/P24)))</f>
        <v>0.34090909090909</v>
      </c>
      <c r="AO24" s="100">
        <v>1</v>
      </c>
      <c r="AP24" s="102">
        <f>IFERROR(AP24/AM24,"-")</f>
        <v>0</v>
      </c>
      <c r="AQ24" s="103">
        <v>8000</v>
      </c>
      <c r="AR24" s="104">
        <f>IFERROR(AQ24/AM24,"-")</f>
        <v>533.33333333333</v>
      </c>
      <c r="AS24" s="105"/>
      <c r="AT24" s="105">
        <v>1</v>
      </c>
      <c r="AU24" s="105"/>
      <c r="AV24" s="106">
        <v>7</v>
      </c>
      <c r="AW24" s="107">
        <f>IF(P24=0,"",IF(AV24=0,"",(AV24/P24)))</f>
        <v>0.15909090909091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8</v>
      </c>
      <c r="BF24" s="113">
        <f>IF(P24=0,"",IF(BE24=0,"",(BE24/P24)))</f>
        <v>0.18181818181818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0.068181818181818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0.022727272727273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0.022727272727273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1</v>
      </c>
      <c r="CP24" s="141">
        <v>8000</v>
      </c>
      <c r="CQ24" s="141">
        <v>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179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270</v>
      </c>
      <c r="L25" s="81">
        <v>205</v>
      </c>
      <c r="M25" s="81">
        <v>153</v>
      </c>
      <c r="N25" s="91">
        <v>70</v>
      </c>
      <c r="O25" s="92">
        <v>3</v>
      </c>
      <c r="P25" s="93">
        <f>N25+O25</f>
        <v>73</v>
      </c>
      <c r="Q25" s="82">
        <f>IFERROR(P25/M25,"-")</f>
        <v>0.47712418300654</v>
      </c>
      <c r="R25" s="81">
        <v>4</v>
      </c>
      <c r="S25" s="81">
        <v>17</v>
      </c>
      <c r="T25" s="82">
        <f>IFERROR(S25/(O25+P25),"-")</f>
        <v>0.22368421052632</v>
      </c>
      <c r="U25" s="182"/>
      <c r="V25" s="84">
        <v>2</v>
      </c>
      <c r="W25" s="82">
        <f>IF(P25=0,"-",V25/P25)</f>
        <v>0.027397260273973</v>
      </c>
      <c r="X25" s="186">
        <v>481005</v>
      </c>
      <c r="Y25" s="187">
        <f>IFERROR(X25/P25,"-")</f>
        <v>6589.1095890411</v>
      </c>
      <c r="Z25" s="187">
        <f>IFERROR(X25/V25,"-")</f>
        <v>240502.5</v>
      </c>
      <c r="AA25" s="188"/>
      <c r="AB25" s="85"/>
      <c r="AC25" s="79"/>
      <c r="AD25" s="94">
        <v>11</v>
      </c>
      <c r="AE25" s="95">
        <f>IF(P25=0,"",IF(AD25=0,"",(AD25/P25)))</f>
        <v>0.15068493150685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12</v>
      </c>
      <c r="AN25" s="101">
        <f>IF(P25=0,"",IF(AM25=0,"",(AM25/P25)))</f>
        <v>0.16438356164384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13</v>
      </c>
      <c r="AW25" s="107">
        <f>IF(P25=0,"",IF(AV25=0,"",(AV25/P25)))</f>
        <v>0.17808219178082</v>
      </c>
      <c r="AX25" s="106">
        <v>1</v>
      </c>
      <c r="AY25" s="108">
        <f>IFERROR(AX25/AV25,"-")</f>
        <v>0.076923076923077</v>
      </c>
      <c r="AZ25" s="109">
        <v>472005</v>
      </c>
      <c r="BA25" s="110">
        <f>IFERROR(AZ25/AV25,"-")</f>
        <v>36308.076923077</v>
      </c>
      <c r="BB25" s="111"/>
      <c r="BC25" s="111"/>
      <c r="BD25" s="111">
        <v>1</v>
      </c>
      <c r="BE25" s="112">
        <v>19</v>
      </c>
      <c r="BF25" s="113">
        <f>IF(P25=0,"",IF(BE25=0,"",(BE25/P25)))</f>
        <v>0.26027397260274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13</v>
      </c>
      <c r="BO25" s="120">
        <f>IF(P25=0,"",IF(BN25=0,"",(BN25/P25)))</f>
        <v>0.17808219178082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4</v>
      </c>
      <c r="BX25" s="127">
        <f>IF(P25=0,"",IF(BW25=0,"",(BW25/P25)))</f>
        <v>0.054794520547945</v>
      </c>
      <c r="BY25" s="128">
        <v>1</v>
      </c>
      <c r="BZ25" s="129">
        <f>IFERROR(BY25/BW25,"-")</f>
        <v>0.25</v>
      </c>
      <c r="CA25" s="130">
        <v>9000</v>
      </c>
      <c r="CB25" s="131">
        <f>IFERROR(CA25/BW25,"-")</f>
        <v>2250</v>
      </c>
      <c r="CC25" s="132"/>
      <c r="CD25" s="132"/>
      <c r="CE25" s="132">
        <v>1</v>
      </c>
      <c r="CF25" s="133">
        <v>1</v>
      </c>
      <c r="CG25" s="134">
        <f>IF(P25=0,"",IF(CF25=0,"",(CF25/P25)))</f>
        <v>0.013698630136986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2</v>
      </c>
      <c r="CP25" s="141">
        <v>481005</v>
      </c>
      <c r="CQ25" s="141">
        <v>472005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0.61818181818182</v>
      </c>
      <c r="B26" s="203" t="s">
        <v>180</v>
      </c>
      <c r="C26" s="203" t="s">
        <v>138</v>
      </c>
      <c r="D26" s="203" t="s">
        <v>132</v>
      </c>
      <c r="E26" s="203" t="s">
        <v>140</v>
      </c>
      <c r="F26" s="203" t="s">
        <v>75</v>
      </c>
      <c r="G26" s="203" t="s">
        <v>181</v>
      </c>
      <c r="H26" s="90" t="s">
        <v>134</v>
      </c>
      <c r="I26" s="90" t="s">
        <v>182</v>
      </c>
      <c r="J26" s="188">
        <v>110000</v>
      </c>
      <c r="K26" s="81">
        <v>17</v>
      </c>
      <c r="L26" s="81">
        <v>0</v>
      </c>
      <c r="M26" s="81">
        <v>73</v>
      </c>
      <c r="N26" s="91">
        <v>9</v>
      </c>
      <c r="O26" s="92">
        <v>0</v>
      </c>
      <c r="P26" s="93">
        <f>N26+O26</f>
        <v>9</v>
      </c>
      <c r="Q26" s="82">
        <f>IFERROR(P26/M26,"-")</f>
        <v>0.12328767123288</v>
      </c>
      <c r="R26" s="81">
        <v>0</v>
      </c>
      <c r="S26" s="81">
        <v>2</v>
      </c>
      <c r="T26" s="82">
        <f>IFERROR(S26/(O26+P26),"-")</f>
        <v>0.22222222222222</v>
      </c>
      <c r="U26" s="182">
        <f>IFERROR(J26/SUM(P26:P27),"-")</f>
        <v>1506.8493150685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-42000</v>
      </c>
      <c r="AB26" s="85">
        <f>SUM(X26:X27)/SUM(J26:J27)</f>
        <v>0.61818181818182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5</v>
      </c>
      <c r="AN26" s="101">
        <f>IF(P26=0,"",IF(AM26=0,"",(AM26/P26)))</f>
        <v>0.55555555555556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3</v>
      </c>
      <c r="AW26" s="107">
        <f>IF(P26=0,"",IF(AV26=0,"",(AV26/P26)))</f>
        <v>0.33333333333333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0.11111111111111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183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200</v>
      </c>
      <c r="L27" s="81">
        <v>170</v>
      </c>
      <c r="M27" s="81">
        <v>121</v>
      </c>
      <c r="N27" s="91">
        <v>62</v>
      </c>
      <c r="O27" s="92">
        <v>2</v>
      </c>
      <c r="P27" s="93">
        <f>N27+O27</f>
        <v>64</v>
      </c>
      <c r="Q27" s="82">
        <f>IFERROR(P27/M27,"-")</f>
        <v>0.52892561983471</v>
      </c>
      <c r="R27" s="81">
        <v>2</v>
      </c>
      <c r="S27" s="81">
        <v>10</v>
      </c>
      <c r="T27" s="82">
        <f>IFERROR(S27/(O27+P27),"-")</f>
        <v>0.15151515151515</v>
      </c>
      <c r="U27" s="182"/>
      <c r="V27" s="84">
        <v>3</v>
      </c>
      <c r="W27" s="82">
        <f>IF(P27=0,"-",V27/P27)</f>
        <v>0.046875</v>
      </c>
      <c r="X27" s="186">
        <v>68000</v>
      </c>
      <c r="Y27" s="187">
        <f>IFERROR(X27/P27,"-")</f>
        <v>1062.5</v>
      </c>
      <c r="Z27" s="187">
        <f>IFERROR(X27/V27,"-")</f>
        <v>22666.666666667</v>
      </c>
      <c r="AA27" s="188"/>
      <c r="AB27" s="85"/>
      <c r="AC27" s="79"/>
      <c r="AD27" s="94">
        <v>12</v>
      </c>
      <c r="AE27" s="95">
        <f>IF(P27=0,"",IF(AD27=0,"",(AD27/P27)))</f>
        <v>0.1875</v>
      </c>
      <c r="AF27" s="94">
        <v>1</v>
      </c>
      <c r="AG27" s="96">
        <f>IFERROR(AF27/AD27,"-")</f>
        <v>0.083333333333333</v>
      </c>
      <c r="AH27" s="97">
        <v>3000</v>
      </c>
      <c r="AI27" s="98">
        <f>IFERROR(AH27/AD27,"-")</f>
        <v>250</v>
      </c>
      <c r="AJ27" s="99">
        <v>1</v>
      </c>
      <c r="AK27" s="99"/>
      <c r="AL27" s="99"/>
      <c r="AM27" s="100">
        <v>13</v>
      </c>
      <c r="AN27" s="101">
        <f>IF(P27=0,"",IF(AM27=0,"",(AM27/P27)))</f>
        <v>0.203125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9</v>
      </c>
      <c r="AW27" s="107">
        <f>IF(P27=0,"",IF(AV27=0,"",(AV27/P27)))</f>
        <v>0.140625</v>
      </c>
      <c r="AX27" s="106">
        <v>1</v>
      </c>
      <c r="AY27" s="108">
        <f>IFERROR(AX27/AV27,"-")</f>
        <v>0.11111111111111</v>
      </c>
      <c r="AZ27" s="109">
        <v>10000</v>
      </c>
      <c r="BA27" s="110">
        <f>IFERROR(AZ27/AV27,"-")</f>
        <v>1111.1111111111</v>
      </c>
      <c r="BB27" s="111">
        <v>1</v>
      </c>
      <c r="BC27" s="111"/>
      <c r="BD27" s="111"/>
      <c r="BE27" s="112">
        <v>21</v>
      </c>
      <c r="BF27" s="113">
        <f>IF(P27=0,"",IF(BE27=0,"",(BE27/P27)))</f>
        <v>0.328125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5</v>
      </c>
      <c r="BO27" s="120">
        <f>IF(P27=0,"",IF(BN27=0,"",(BN27/P27)))</f>
        <v>0.078125</v>
      </c>
      <c r="BP27" s="121">
        <v>1</v>
      </c>
      <c r="BQ27" s="122">
        <f>IFERROR(BP27/BN27,"-")</f>
        <v>0.2</v>
      </c>
      <c r="BR27" s="123">
        <v>55000</v>
      </c>
      <c r="BS27" s="124">
        <f>IFERROR(BR27/BN27,"-")</f>
        <v>11000</v>
      </c>
      <c r="BT27" s="125"/>
      <c r="BU27" s="125"/>
      <c r="BV27" s="125">
        <v>1</v>
      </c>
      <c r="BW27" s="126">
        <v>4</v>
      </c>
      <c r="BX27" s="127">
        <f>IF(P27=0,"",IF(BW27=0,"",(BW27/P27)))</f>
        <v>0.0625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3</v>
      </c>
      <c r="CP27" s="141">
        <v>68000</v>
      </c>
      <c r="CQ27" s="141">
        <v>55000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5.7862682926829</v>
      </c>
      <c r="B30" s="39"/>
      <c r="C30" s="39"/>
      <c r="D30" s="39"/>
      <c r="E30" s="39"/>
      <c r="F30" s="39"/>
      <c r="G30" s="40" t="s">
        <v>184</v>
      </c>
      <c r="H30" s="40"/>
      <c r="I30" s="40"/>
      <c r="J30" s="190">
        <f>SUM(J6:J29)</f>
        <v>1025000</v>
      </c>
      <c r="K30" s="41">
        <f>SUM(K6:K29)</f>
        <v>3550</v>
      </c>
      <c r="L30" s="41">
        <f>SUM(L6:L29)</f>
        <v>2206</v>
      </c>
      <c r="M30" s="41">
        <f>SUM(M6:M29)</f>
        <v>3965</v>
      </c>
      <c r="N30" s="41">
        <f>SUM(N6:N29)</f>
        <v>1083</v>
      </c>
      <c r="O30" s="41">
        <f>SUM(O6:O29)</f>
        <v>30</v>
      </c>
      <c r="P30" s="41">
        <f>SUM(P6:P29)</f>
        <v>1113</v>
      </c>
      <c r="Q30" s="42">
        <f>IFERROR(P30/M30,"-")</f>
        <v>0.28070617906683</v>
      </c>
      <c r="R30" s="78">
        <f>SUM(R6:R29)</f>
        <v>55</v>
      </c>
      <c r="S30" s="78">
        <f>SUM(S6:S29)</f>
        <v>234</v>
      </c>
      <c r="T30" s="42">
        <f>IFERROR(R30/P30,"-")</f>
        <v>0.049415992812219</v>
      </c>
      <c r="U30" s="184">
        <f>IFERROR(J30/P30,"-")</f>
        <v>920.93441150045</v>
      </c>
      <c r="V30" s="44">
        <f>SUM(V6:V29)</f>
        <v>68</v>
      </c>
      <c r="W30" s="42">
        <f>IFERROR(V30/P30,"-")</f>
        <v>0.061096136567835</v>
      </c>
      <c r="X30" s="190">
        <f>SUM(X6:X29)</f>
        <v>5930925</v>
      </c>
      <c r="Y30" s="190">
        <f>IFERROR(X30/P30,"-")</f>
        <v>5328.7735849057</v>
      </c>
      <c r="Z30" s="190">
        <f>IFERROR(X30/V30,"-")</f>
        <v>87219.485294118</v>
      </c>
      <c r="AA30" s="190">
        <f>X30-J30</f>
        <v>4905925</v>
      </c>
      <c r="AB30" s="47">
        <f>X30/J30</f>
        <v>5.7862682926829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