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<sst xmlns="http://schemas.openxmlformats.org/spreadsheetml/2006/main" uniqueCount="177">
  <si>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</si>
  <si>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</si>
  <si>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</si>
  <si>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</si>
  <si>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</si>
  <si>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</si>
  <si>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</si>
  <si>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</si>
  <si>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</si>
  <si>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</si>
  <si>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</si>
  <si>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</si>
  <si>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</si>
  <si>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</si>
  <si>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</si>
  <si>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</si>
  <si>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</si>
  <si>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</si>
  <si>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</si>
  <si>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</si>
  <si>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</si>
  <si>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</si>
  <si>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</si>
  <si>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</si>
  <si>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</si>
  <si>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</si>
  <si>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</si>
  <si>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</si>
  <si>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</si>
  <si>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</si>
  <si>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</si>
  <si>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</si>
  <si>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</si>
  <si>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</si>
  <si>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</si>
  <si>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</si>
  <si>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</si>
  <si>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</si>
  <si>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</si>
  <si>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</si>
  <si>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</si>
  <si>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</si>
  <si>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</si>
  <si>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</si>
  <si>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</si>
  <si>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</si>
  <si>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</si>
  <si>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</si>
  <si>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</si>
  <si>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</si>
  <si>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</si>
  <si>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</si>
  <si>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</si>
  <si>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</si>
  <si>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</si>
  <si>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</si>
  <si>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</si>
  <si>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</si>
  <si>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</si>
  <si>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</si>
  <si>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</si>
  <si>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ad348</t>
  </si>
  <si>
    <t>いろいろ</t>
  </si>
  <si>
    <t>企画枠4コマ漫画</t>
  </si>
  <si>
    <t>空電</t>
  </si>
  <si>
    <t>大洋図書グループ編集企画枠</t>
  </si>
  <si>
    <t>企画枠</t>
  </si>
  <si>
    <t>1月（＆12月）</t>
  </si>
  <si>
    <t>ad349</t>
  </si>
  <si>
    <t>企画枠一条さんメイン</t>
  </si>
  <si>
    <t>lp01</t>
  </si>
  <si>
    <t>人妻系媒体編集企画枠</t>
  </si>
  <si>
    <t>1月（＆2月）</t>
  </si>
  <si>
    <t>ad350</t>
  </si>
  <si>
    <t>ad351</t>
  </si>
  <si>
    <t>コアマガジン</t>
  </si>
  <si>
    <t>2Pスポーツ新聞_v02_ヘスティア(下着)水城奈緒さん</t>
  </si>
  <si>
    <t>実話BUNKA超タブー</t>
  </si>
  <si>
    <t>1C2P</t>
  </si>
  <si>
    <t>1月01日(火)</t>
  </si>
  <si>
    <t>ad352</t>
  </si>
  <si>
    <t>中面</t>
  </si>
  <si>
    <t>ad353</t>
  </si>
  <si>
    <t>ミリオン出版</t>
  </si>
  <si>
    <t>実話ナックルズGOLD</t>
  </si>
  <si>
    <t>4C2P</t>
  </si>
  <si>
    <t>1月09日(水)</t>
  </si>
  <si>
    <t>ad354</t>
  </si>
  <si>
    <t>中面 後半</t>
  </si>
  <si>
    <t>ad355</t>
  </si>
  <si>
    <t>大洋図書</t>
  </si>
  <si>
    <t>2Pスポーツ新聞_v01_ヘスティア(一条さん)</t>
  </si>
  <si>
    <t>臨増ナックルズDX</t>
  </si>
  <si>
    <t>1月15日(火)</t>
  </si>
  <si>
    <t>ad356</t>
  </si>
  <si>
    <t>ad357</t>
  </si>
  <si>
    <t>5P元祖</t>
  </si>
  <si>
    <t>実話BUNKAタブー</t>
  </si>
  <si>
    <t>1C5P</t>
  </si>
  <si>
    <t>1月16日(水)</t>
  </si>
  <si>
    <t>ad358</t>
  </si>
  <si>
    <t>ad359</t>
  </si>
  <si>
    <t>2P_対談風原稿_ヘスティア</t>
  </si>
  <si>
    <t>昭和の謎99 2019</t>
  </si>
  <si>
    <t>1月17日(木)</t>
  </si>
  <si>
    <t>ad360</t>
  </si>
  <si>
    <t>ad361</t>
  </si>
  <si>
    <t>ジーオーティー</t>
  </si>
  <si>
    <t>1P記事_求む！中高年男性版_ヘスティア</t>
  </si>
  <si>
    <t>FANZA</t>
  </si>
  <si>
    <t>センターニュースプリント4C1P</t>
  </si>
  <si>
    <t>1月19日(土)</t>
  </si>
  <si>
    <t>ad362</t>
  </si>
  <si>
    <t>ad363</t>
  </si>
  <si>
    <t>日本ジャーナル出版</t>
  </si>
  <si>
    <t>週刊実話増刊「実話ザ・タブー」</t>
  </si>
  <si>
    <t>1月23日(水)</t>
  </si>
  <si>
    <t>ad364</t>
  </si>
  <si>
    <t>ad370</t>
  </si>
  <si>
    <t>鉄人社</t>
  </si>
  <si>
    <t>最新セフレの作り方2019</t>
  </si>
  <si>
    <t>1月24日(木)</t>
  </si>
  <si>
    <t>ad371</t>
  </si>
  <si>
    <t>ad365</t>
  </si>
  <si>
    <t>ぶんか社</t>
  </si>
  <si>
    <t>EXCITING MAX!DELUXE 2019年早春特大号</t>
  </si>
  <si>
    <t>1月31日(木)</t>
  </si>
  <si>
    <t>ad366</t>
  </si>
  <si>
    <t>雑誌 TOTAL</t>
  </si>
  <si>
    <t>●DVD 広告</t>
  </si>
  <si>
    <t>pa347</t>
  </si>
  <si>
    <t>三和出版</t>
  </si>
  <si>
    <t>DVD漫画きよし</t>
  </si>
  <si>
    <t>奇跡の淫乱美魔女</t>
  </si>
  <si>
    <t>DVD袋表4C</t>
  </si>
  <si>
    <t>1月10日(木)</t>
  </si>
  <si>
    <t>pa348</t>
  </si>
  <si>
    <t>pa349</t>
  </si>
  <si>
    <t>DVD4コマ-ヘスティア</t>
  </si>
  <si>
    <t>PLATINUM LADY</t>
  </si>
  <si>
    <t>pa350</t>
  </si>
  <si>
    <t>pa351</t>
  </si>
  <si>
    <t>EXCITING MAX!SPECIAL</t>
  </si>
  <si>
    <t>DVD袋裏1C+コンテンツ枠</t>
  </si>
  <si>
    <t>1月11日(金)</t>
  </si>
  <si>
    <t>pa352</t>
  </si>
  <si>
    <t>pa365</t>
  </si>
  <si>
    <t>若生出版</t>
  </si>
  <si>
    <t>絶対美人プレミア冬BEST'19</t>
  </si>
  <si>
    <t>DVDパス+DVD袋表4C+コンテンツ枠</t>
  </si>
  <si>
    <t>pa366</t>
  </si>
  <si>
    <t>pa353</t>
  </si>
  <si>
    <t>ナマ大好き!世界の美人女子大生</t>
  </si>
  <si>
    <t>DVD対向4C1P</t>
  </si>
  <si>
    <t>1月18日(金)</t>
  </si>
  <si>
    <t>pa354</t>
  </si>
  <si>
    <t>pa355</t>
  </si>
  <si>
    <t>極上人妻DX</t>
  </si>
  <si>
    <t>pa356</t>
  </si>
  <si>
    <t>pa357</t>
  </si>
  <si>
    <t>MAZI!</t>
  </si>
  <si>
    <t>DVD袋裏4C+コンテンツ枠</t>
  </si>
  <si>
    <t>pa358</t>
  </si>
  <si>
    <t>pa359</t>
  </si>
  <si>
    <t>一水社</t>
  </si>
  <si>
    <t>まんが極艶 壇妻</t>
  </si>
  <si>
    <t>1月21日(月)</t>
  </si>
  <si>
    <t>pa360</t>
  </si>
  <si>
    <t>pa361</t>
  </si>
  <si>
    <t>ゲッチュ</t>
  </si>
  <si>
    <t>DVD袋表4C+コンテンツ枠</t>
  </si>
  <si>
    <t>1月26日(土)</t>
  </si>
  <si>
    <t>pa362</t>
  </si>
  <si>
    <t>pa363</t>
  </si>
  <si>
    <t>不倫現場 投稿天国</t>
  </si>
  <si>
    <t>pa364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</si>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</sst>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21</v>
      </c>
      <c r="D6" s="195">
        <v>758000</v>
      </c>
      <c r="E6" s="81">
        <v>806</v>
      </c>
      <c r="F6" s="81">
        <v>453</v>
      </c>
      <c r="G6" s="81">
        <v>599</v>
      </c>
      <c r="H6" s="91">
        <v>172</v>
      </c>
      <c r="I6" s="92">
        <v>1</v>
      </c>
      <c r="J6" s="145">
        <f>H6+I6</f>
        <v>173</v>
      </c>
      <c r="K6" s="82">
        <f>IFERROR(J6/G6,"-")</f>
        <v>0.28881469115192</v>
      </c>
      <c r="L6" s="81">
        <v>46</v>
      </c>
      <c r="M6" s="81">
        <v>23</v>
      </c>
      <c r="N6" s="82">
        <f>IFERROR(L6/J6,"-")</f>
        <v>0.26589595375723</v>
      </c>
      <c r="O6" s="83">
        <f>IFERROR(D6/J6,"-")</f>
        <v>4381.5028901734</v>
      </c>
      <c r="P6" s="84">
        <v>36</v>
      </c>
      <c r="Q6" s="82">
        <f>IFERROR(P6/J6,"-")</f>
        <v>0.20809248554913</v>
      </c>
      <c r="R6" s="200">
        <v>1101000</v>
      </c>
      <c r="S6" s="201">
        <f>IFERROR(R6/J6,"-")</f>
        <v>6364.161849711</v>
      </c>
      <c r="T6" s="201">
        <f>IFERROR(R6/P6,"-")</f>
        <v>30583.333333333</v>
      </c>
      <c r="U6" s="195">
        <f>IFERROR(R6-D6,"-")</f>
        <v>343000</v>
      </c>
      <c r="V6" s="85">
        <f>R6/D6</f>
        <v>1.4525065963061</v>
      </c>
      <c r="W6" s="79"/>
      <c r="X6" s="144"/>
    </row>
    <row r="7" spans="1:24">
      <c r="A7" s="80"/>
      <c r="B7" s="86" t="s">
        <v>24</v>
      </c>
      <c r="C7" s="86">
        <v>20</v>
      </c>
      <c r="D7" s="195">
        <v>1120000</v>
      </c>
      <c r="E7" s="81">
        <v>2948</v>
      </c>
      <c r="F7" s="81">
        <v>1848</v>
      </c>
      <c r="G7" s="81">
        <v>3401</v>
      </c>
      <c r="H7" s="91">
        <v>834</v>
      </c>
      <c r="I7" s="92">
        <v>15</v>
      </c>
      <c r="J7" s="145">
        <f>H7+I7</f>
        <v>849</v>
      </c>
      <c r="K7" s="82">
        <f>IFERROR(J7/G7,"-")</f>
        <v>0.24963246104087</v>
      </c>
      <c r="L7" s="81">
        <v>59</v>
      </c>
      <c r="M7" s="81">
        <v>165</v>
      </c>
      <c r="N7" s="82">
        <f>IFERROR(L7/J7,"-")</f>
        <v>0.069493521790342</v>
      </c>
      <c r="O7" s="83">
        <f>IFERROR(D7/J7,"-")</f>
        <v>1319.199057715</v>
      </c>
      <c r="P7" s="84">
        <v>49</v>
      </c>
      <c r="Q7" s="82">
        <f>IFERROR(P7/J7,"-")</f>
        <v>0.057714958775029</v>
      </c>
      <c r="R7" s="200">
        <v>4680000</v>
      </c>
      <c r="S7" s="201">
        <f>IFERROR(R7/J7,"-")</f>
        <v>5512.3674911661</v>
      </c>
      <c r="T7" s="201">
        <f>IFERROR(R7/P7,"-")</f>
        <v>95510.204081633</v>
      </c>
      <c r="U7" s="195">
        <f>IFERROR(R7-D7,"-")</f>
        <v>3560000</v>
      </c>
      <c r="V7" s="85">
        <f>R7/D7</f>
        <v>4.1785714285714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1878000</v>
      </c>
      <c r="E10" s="41">
        <f>SUM(E6:E8)</f>
        <v>3754</v>
      </c>
      <c r="F10" s="41">
        <f>SUM(F6:F8)</f>
        <v>2301</v>
      </c>
      <c r="G10" s="41">
        <f>SUM(G6:G8)</f>
        <v>4000</v>
      </c>
      <c r="H10" s="41">
        <f>SUM(H6:H8)</f>
        <v>1006</v>
      </c>
      <c r="I10" s="41">
        <f>SUM(I6:I8)</f>
        <v>16</v>
      </c>
      <c r="J10" s="41">
        <f>SUM(J6:J8)</f>
        <v>1022</v>
      </c>
      <c r="K10" s="42">
        <f>IFERROR(J10/G10,"-")</f>
        <v>0.2555</v>
      </c>
      <c r="L10" s="78">
        <f>SUM(L6:L8)</f>
        <v>105</v>
      </c>
      <c r="M10" s="78">
        <f>SUM(M6:M8)</f>
        <v>188</v>
      </c>
      <c r="N10" s="42">
        <f>IFERROR(L10/J10,"-")</f>
        <v>0.1027397260274</v>
      </c>
      <c r="O10" s="43">
        <f>IFERROR(D10/J10,"-")</f>
        <v>1837.5733855186</v>
      </c>
      <c r="P10" s="44">
        <f>SUM(P6:P8)</f>
        <v>85</v>
      </c>
      <c r="Q10" s="42">
        <f>IFERROR(P10/J10,"-")</f>
        <v>0.083170254403131</v>
      </c>
      <c r="R10" s="45">
        <f>SUM(R6:R8)</f>
        <v>5781000</v>
      </c>
      <c r="S10" s="45">
        <f>IFERROR(R10/J10,"-")</f>
        <v>5656.5557729941</v>
      </c>
      <c r="T10" s="45">
        <f>IFERROR(R10/P10,"-")</f>
        <v>68011.764705882</v>
      </c>
      <c r="U10" s="46">
        <f>SUM(U6:U8)</f>
        <v>3903000</v>
      </c>
      <c r="V10" s="47">
        <f>IFERROR(R10/D10,"-")</f>
        <v>3.0782747603834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2.7428571428571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258</v>
      </c>
      <c r="L6" s="81">
        <v>151</v>
      </c>
      <c r="M6" s="81">
        <v>49</v>
      </c>
      <c r="N6" s="91">
        <v>36</v>
      </c>
      <c r="O6" s="92">
        <v>0</v>
      </c>
      <c r="P6" s="93">
        <f>N6+O6</f>
        <v>36</v>
      </c>
      <c r="Q6" s="82">
        <f>IFERROR(P6/M6,"-")</f>
        <v>0.73469387755102</v>
      </c>
      <c r="R6" s="81">
        <v>11</v>
      </c>
      <c r="S6" s="81">
        <v>1</v>
      </c>
      <c r="T6" s="82">
        <f>IFERROR(S6/(O6+P6),"-")</f>
        <v>0.027777777777778</v>
      </c>
      <c r="U6" s="182">
        <f>IFERROR(J6/SUM(P6:P6),"-")</f>
        <v>1944.4444444444</v>
      </c>
      <c r="V6" s="84">
        <v>7</v>
      </c>
      <c r="W6" s="82">
        <f>IF(P6=0,"-",V6/P6)</f>
        <v>0.19444444444444</v>
      </c>
      <c r="X6" s="186">
        <v>192000</v>
      </c>
      <c r="Y6" s="187">
        <f>IFERROR(X6/P6,"-")</f>
        <v>5333.3333333333</v>
      </c>
      <c r="Z6" s="187">
        <f>IFERROR(X6/V6,"-")</f>
        <v>27428.571428571</v>
      </c>
      <c r="AA6" s="188">
        <f>SUM(X6:X6)-SUM(J6:J6)</f>
        <v>122000</v>
      </c>
      <c r="AB6" s="85">
        <f>SUM(X6:X6)/SUM(J6:J6)</f>
        <v>2.7428571428571</v>
      </c>
      <c r="AC6" s="79"/>
      <c r="AD6" s="94">
        <v>2</v>
      </c>
      <c r="AE6" s="95">
        <f>IF(P6=0,"",IF(AD6=0,"",(AD6/P6)))</f>
        <v>0.055555555555556</v>
      </c>
      <c r="AF6" s="94">
        <v>1</v>
      </c>
      <c r="AG6" s="96">
        <f>IFERROR(AF6/AD6,"-")</f>
        <v>0.5</v>
      </c>
      <c r="AH6" s="97">
        <v>8000</v>
      </c>
      <c r="AI6" s="98">
        <f>IFERROR(AH6/AD6,"-")</f>
        <v>4000</v>
      </c>
      <c r="AJ6" s="99"/>
      <c r="AK6" s="99">
        <v>1</v>
      </c>
      <c r="AL6" s="99"/>
      <c r="AM6" s="100">
        <v>3</v>
      </c>
      <c r="AN6" s="101">
        <f>IF(P6=0,"",IF(AM6=0,"",(AM6/P6)))</f>
        <v>0.083333333333333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0.11111111111111</v>
      </c>
      <c r="AX6" s="106">
        <v>1</v>
      </c>
      <c r="AY6" s="108">
        <f>IFERROR(AX6/AV6,"-")</f>
        <v>0.25</v>
      </c>
      <c r="AZ6" s="109">
        <v>20000</v>
      </c>
      <c r="BA6" s="110">
        <f>IFERROR(AZ6/AV6,"-")</f>
        <v>5000</v>
      </c>
      <c r="BB6" s="111"/>
      <c r="BC6" s="111">
        <v>1</v>
      </c>
      <c r="BD6" s="111"/>
      <c r="BE6" s="112">
        <v>7</v>
      </c>
      <c r="BF6" s="113">
        <f>IF(P6=0,"",IF(BE6=0,"",(BE6/P6)))</f>
        <v>0.19444444444444</v>
      </c>
      <c r="BG6" s="112">
        <v>2</v>
      </c>
      <c r="BH6" s="114">
        <f>IFERROR(BG6/BE6,"-")</f>
        <v>0.28571428571429</v>
      </c>
      <c r="BI6" s="115">
        <v>51000</v>
      </c>
      <c r="BJ6" s="116">
        <f>IFERROR(BI6/BE6,"-")</f>
        <v>7285.7142857143</v>
      </c>
      <c r="BK6" s="117">
        <v>1</v>
      </c>
      <c r="BL6" s="117"/>
      <c r="BM6" s="117">
        <v>1</v>
      </c>
      <c r="BN6" s="119">
        <v>14</v>
      </c>
      <c r="BO6" s="120">
        <f>IF(P6=0,"",IF(BN6=0,"",(BN6/P6)))</f>
        <v>0.38888888888889</v>
      </c>
      <c r="BP6" s="121">
        <v>3</v>
      </c>
      <c r="BQ6" s="122">
        <f>IFERROR(BP6/BN6,"-")</f>
        <v>0.21428571428571</v>
      </c>
      <c r="BR6" s="123">
        <v>113000</v>
      </c>
      <c r="BS6" s="124">
        <f>IFERROR(BR6/BN6,"-")</f>
        <v>8071.4285714286</v>
      </c>
      <c r="BT6" s="125">
        <v>1</v>
      </c>
      <c r="BU6" s="125"/>
      <c r="BV6" s="125">
        <v>2</v>
      </c>
      <c r="BW6" s="126">
        <v>6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7</v>
      </c>
      <c r="CP6" s="141">
        <v>192000</v>
      </c>
      <c r="CQ6" s="141">
        <v>83000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0.073529411764706</v>
      </c>
      <c r="B7" s="203" t="s">
        <v>68</v>
      </c>
      <c r="C7" s="203" t="s">
        <v>62</v>
      </c>
      <c r="D7" s="203" t="s">
        <v>69</v>
      </c>
      <c r="E7" s="203"/>
      <c r="F7" s="203" t="s">
        <v>70</v>
      </c>
      <c r="G7" s="203" t="s">
        <v>71</v>
      </c>
      <c r="H7" s="90" t="s">
        <v>66</v>
      </c>
      <c r="I7" s="90" t="s">
        <v>72</v>
      </c>
      <c r="J7" s="188">
        <v>68000</v>
      </c>
      <c r="K7" s="81">
        <v>12</v>
      </c>
      <c r="L7" s="81">
        <v>0</v>
      </c>
      <c r="M7" s="81">
        <v>53</v>
      </c>
      <c r="N7" s="91">
        <v>5</v>
      </c>
      <c r="O7" s="92">
        <v>0</v>
      </c>
      <c r="P7" s="93">
        <f>N7+O7</f>
        <v>5</v>
      </c>
      <c r="Q7" s="82">
        <f>IFERROR(P7/M7,"-")</f>
        <v>0.094339622641509</v>
      </c>
      <c r="R7" s="81">
        <v>1</v>
      </c>
      <c r="S7" s="81">
        <v>0</v>
      </c>
      <c r="T7" s="82">
        <f>IFERROR(S7/(O7+P7),"-")</f>
        <v>0</v>
      </c>
      <c r="U7" s="182">
        <f>IFERROR(J7/SUM(P7:P8),"-")</f>
        <v>3238.0952380952</v>
      </c>
      <c r="V7" s="84">
        <v>1</v>
      </c>
      <c r="W7" s="82">
        <f>IF(P7=0,"-",V7/P7)</f>
        <v>0.2</v>
      </c>
      <c r="X7" s="186">
        <v>5000</v>
      </c>
      <c r="Y7" s="187">
        <f>IFERROR(X7/P7,"-")</f>
        <v>1000</v>
      </c>
      <c r="Z7" s="187">
        <f>IFERROR(X7/V7,"-")</f>
        <v>5000</v>
      </c>
      <c r="AA7" s="188">
        <f>SUM(X7:X8)-SUM(J7:J8)</f>
        <v>-63000</v>
      </c>
      <c r="AB7" s="85">
        <f>SUM(X7:X8)/SUM(J7:J8)</f>
        <v>0.073529411764706</v>
      </c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0.2</v>
      </c>
      <c r="BY7" s="128">
        <v>1</v>
      </c>
      <c r="BZ7" s="129">
        <f>IFERROR(BY7/BW7,"-")</f>
        <v>1</v>
      </c>
      <c r="CA7" s="130">
        <v>5000</v>
      </c>
      <c r="CB7" s="131">
        <f>IFERROR(CA7/BW7,"-")</f>
        <v>5000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73</v>
      </c>
      <c r="C8" s="203"/>
      <c r="D8" s="203"/>
      <c r="E8" s="203"/>
      <c r="F8" s="203" t="s">
        <v>64</v>
      </c>
      <c r="G8" s="203"/>
      <c r="H8" s="90"/>
      <c r="I8" s="90"/>
      <c r="J8" s="188"/>
      <c r="K8" s="81">
        <v>89</v>
      </c>
      <c r="L8" s="81">
        <v>65</v>
      </c>
      <c r="M8" s="81">
        <v>26</v>
      </c>
      <c r="N8" s="91">
        <v>16</v>
      </c>
      <c r="O8" s="92">
        <v>0</v>
      </c>
      <c r="P8" s="93">
        <f>N8+O8</f>
        <v>16</v>
      </c>
      <c r="Q8" s="82">
        <f>IFERROR(P8/M8,"-")</f>
        <v>0.61538461538462</v>
      </c>
      <c r="R8" s="81">
        <v>0</v>
      </c>
      <c r="S8" s="81">
        <v>5</v>
      </c>
      <c r="T8" s="82">
        <f>IFERROR(S8/(O8+P8),"-")</f>
        <v>0.3125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>
        <v>1</v>
      </c>
      <c r="AE8" s="95">
        <f>IF(P8=0,"",IF(AD8=0,"",(AD8/P8)))</f>
        <v>0.0625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0.0625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0.1875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0.3125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0.125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0</v>
      </c>
      <c r="B9" s="203" t="s">
        <v>74</v>
      </c>
      <c r="C9" s="203" t="s">
        <v>75</v>
      </c>
      <c r="D9" s="203" t="s">
        <v>76</v>
      </c>
      <c r="E9" s="203"/>
      <c r="F9" s="203" t="s">
        <v>70</v>
      </c>
      <c r="G9" s="203" t="s">
        <v>77</v>
      </c>
      <c r="H9" s="90" t="s">
        <v>78</v>
      </c>
      <c r="I9" s="90" t="s">
        <v>79</v>
      </c>
      <c r="J9" s="188">
        <v>40000</v>
      </c>
      <c r="K9" s="81">
        <v>3</v>
      </c>
      <c r="L9" s="81">
        <v>0</v>
      </c>
      <c r="M9" s="81">
        <v>15</v>
      </c>
      <c r="N9" s="91">
        <v>1</v>
      </c>
      <c r="O9" s="92">
        <v>0</v>
      </c>
      <c r="P9" s="93">
        <f>N9+O9</f>
        <v>1</v>
      </c>
      <c r="Q9" s="82">
        <f>IFERROR(P9/M9,"-")</f>
        <v>0.066666666666667</v>
      </c>
      <c r="R9" s="81">
        <v>0</v>
      </c>
      <c r="S9" s="81">
        <v>0</v>
      </c>
      <c r="T9" s="82">
        <f>IFERROR(S9/(O9+P9),"-")</f>
        <v>0</v>
      </c>
      <c r="U9" s="182">
        <f>IFERROR(J9/SUM(P9:P10),"-")</f>
        <v>20000</v>
      </c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>
        <f>SUM(X9:X10)-SUM(J9:J10)</f>
        <v>-40000</v>
      </c>
      <c r="AB9" s="85">
        <f>SUM(X9:X10)/SUM(J9:J10)</f>
        <v>0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 t="s">
        <v>81</v>
      </c>
      <c r="D10" s="203"/>
      <c r="E10" s="203"/>
      <c r="F10" s="203" t="s">
        <v>64</v>
      </c>
      <c r="G10" s="203"/>
      <c r="H10" s="90"/>
      <c r="I10" s="90"/>
      <c r="J10" s="188"/>
      <c r="K10" s="81">
        <v>15</v>
      </c>
      <c r="L10" s="81">
        <v>12</v>
      </c>
      <c r="M10" s="81">
        <v>1</v>
      </c>
      <c r="N10" s="91">
        <v>1</v>
      </c>
      <c r="O10" s="92">
        <v>0</v>
      </c>
      <c r="P10" s="93">
        <f>N10+O10</f>
        <v>1</v>
      </c>
      <c r="Q10" s="82">
        <f>IFERROR(P10/M10,"-")</f>
        <v>1</v>
      </c>
      <c r="R10" s="81">
        <v>1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2.1647058823529</v>
      </c>
      <c r="B11" s="203" t="s">
        <v>82</v>
      </c>
      <c r="C11" s="203" t="s">
        <v>83</v>
      </c>
      <c r="D11" s="203" t="s">
        <v>76</v>
      </c>
      <c r="E11" s="203"/>
      <c r="F11" s="203" t="s">
        <v>70</v>
      </c>
      <c r="G11" s="203" t="s">
        <v>84</v>
      </c>
      <c r="H11" s="90" t="s">
        <v>85</v>
      </c>
      <c r="I11" s="90" t="s">
        <v>86</v>
      </c>
      <c r="J11" s="188">
        <v>85000</v>
      </c>
      <c r="K11" s="81">
        <v>23</v>
      </c>
      <c r="L11" s="81">
        <v>0</v>
      </c>
      <c r="M11" s="81">
        <v>61</v>
      </c>
      <c r="N11" s="91">
        <v>13</v>
      </c>
      <c r="O11" s="92">
        <v>0</v>
      </c>
      <c r="P11" s="93">
        <f>N11+O11</f>
        <v>13</v>
      </c>
      <c r="Q11" s="82">
        <f>IFERROR(P11/M11,"-")</f>
        <v>0.21311475409836</v>
      </c>
      <c r="R11" s="81">
        <v>4</v>
      </c>
      <c r="S11" s="81">
        <v>3</v>
      </c>
      <c r="T11" s="82">
        <f>IFERROR(S11/(O11+P11),"-")</f>
        <v>0.23076923076923</v>
      </c>
      <c r="U11" s="182">
        <f>IFERROR(J11/SUM(P11:P12),"-")</f>
        <v>4250</v>
      </c>
      <c r="V11" s="84">
        <v>3</v>
      </c>
      <c r="W11" s="82">
        <f>IF(P11=0,"-",V11/P11)</f>
        <v>0.23076923076923</v>
      </c>
      <c r="X11" s="186">
        <v>151000</v>
      </c>
      <c r="Y11" s="187">
        <f>IFERROR(X11/P11,"-")</f>
        <v>11615.384615385</v>
      </c>
      <c r="Z11" s="187">
        <f>IFERROR(X11/V11,"-")</f>
        <v>50333.333333333</v>
      </c>
      <c r="AA11" s="188">
        <f>SUM(X11:X12)-SUM(J11:J12)</f>
        <v>99000</v>
      </c>
      <c r="AB11" s="85">
        <f>SUM(X11:X12)/SUM(J11:J12)</f>
        <v>2.1647058823529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0.15384615384615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0.076923076923077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6</v>
      </c>
      <c r="BF11" s="113">
        <f>IF(P11=0,"",IF(BE11=0,"",(BE11/P11)))</f>
        <v>0.46153846153846</v>
      </c>
      <c r="BG11" s="112">
        <v>2</v>
      </c>
      <c r="BH11" s="114">
        <f>IFERROR(BG11/BE11,"-")</f>
        <v>0.33333333333333</v>
      </c>
      <c r="BI11" s="115">
        <v>146000</v>
      </c>
      <c r="BJ11" s="116">
        <f>IFERROR(BI11/BE11,"-")</f>
        <v>24333.333333333</v>
      </c>
      <c r="BK11" s="117"/>
      <c r="BL11" s="117"/>
      <c r="BM11" s="117">
        <v>2</v>
      </c>
      <c r="BN11" s="119">
        <v>3</v>
      </c>
      <c r="BO11" s="120">
        <f>IF(P11=0,"",IF(BN11=0,"",(BN11/P11)))</f>
        <v>0.23076923076923</v>
      </c>
      <c r="BP11" s="121">
        <v>1</v>
      </c>
      <c r="BQ11" s="122">
        <f>IFERROR(BP11/BN11,"-")</f>
        <v>0.33333333333333</v>
      </c>
      <c r="BR11" s="123">
        <v>5000</v>
      </c>
      <c r="BS11" s="124">
        <f>IFERROR(BR11/BN11,"-")</f>
        <v>1666.6666666667</v>
      </c>
      <c r="BT11" s="125">
        <v>1</v>
      </c>
      <c r="BU11" s="125"/>
      <c r="BV11" s="125"/>
      <c r="BW11" s="126">
        <v>1</v>
      </c>
      <c r="BX11" s="127">
        <f>IF(P11=0,"",IF(BW11=0,"",(BW11/P11)))</f>
        <v>0.076923076923077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151000</v>
      </c>
      <c r="CQ11" s="141">
        <v>116000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87</v>
      </c>
      <c r="C12" s="203" t="s">
        <v>88</v>
      </c>
      <c r="D12" s="203"/>
      <c r="E12" s="203"/>
      <c r="F12" s="203" t="s">
        <v>64</v>
      </c>
      <c r="G12" s="203"/>
      <c r="H12" s="90"/>
      <c r="I12" s="90"/>
      <c r="J12" s="188"/>
      <c r="K12" s="81">
        <v>48</v>
      </c>
      <c r="L12" s="81">
        <v>30</v>
      </c>
      <c r="M12" s="81">
        <v>12</v>
      </c>
      <c r="N12" s="91">
        <v>7</v>
      </c>
      <c r="O12" s="92">
        <v>0</v>
      </c>
      <c r="P12" s="93">
        <f>N12+O12</f>
        <v>7</v>
      </c>
      <c r="Q12" s="82">
        <f>IFERROR(P12/M12,"-")</f>
        <v>0.58333333333333</v>
      </c>
      <c r="R12" s="81">
        <v>4</v>
      </c>
      <c r="S12" s="81">
        <v>0</v>
      </c>
      <c r="T12" s="82">
        <f>IFERROR(S12/(O12+P12),"-")</f>
        <v>0</v>
      </c>
      <c r="U12" s="182"/>
      <c r="V12" s="84">
        <v>1</v>
      </c>
      <c r="W12" s="82">
        <f>IF(P12=0,"-",V12/P12)</f>
        <v>0.14285714285714</v>
      </c>
      <c r="X12" s="186">
        <v>33000</v>
      </c>
      <c r="Y12" s="187">
        <f>IFERROR(X12/P12,"-")</f>
        <v>4714.2857142857</v>
      </c>
      <c r="Z12" s="187">
        <f>IFERROR(X12/V12,"-")</f>
        <v>33000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0.42857142857143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0.28571428571429</v>
      </c>
      <c r="BP12" s="121">
        <v>1</v>
      </c>
      <c r="BQ12" s="122">
        <f>IFERROR(BP12/BN12,"-")</f>
        <v>0.5</v>
      </c>
      <c r="BR12" s="123">
        <v>33000</v>
      </c>
      <c r="BS12" s="124">
        <f>IFERROR(BR12/BN12,"-")</f>
        <v>16500</v>
      </c>
      <c r="BT12" s="125"/>
      <c r="BU12" s="125"/>
      <c r="BV12" s="125">
        <v>1</v>
      </c>
      <c r="BW12" s="126">
        <v>2</v>
      </c>
      <c r="BX12" s="127">
        <f>IF(P12=0,"",IF(BW12=0,"",(BW12/P12)))</f>
        <v>0.28571428571429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33000</v>
      </c>
      <c r="CQ12" s="141">
        <v>33000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3.825</v>
      </c>
      <c r="B13" s="203" t="s">
        <v>89</v>
      </c>
      <c r="C13" s="203" t="s">
        <v>90</v>
      </c>
      <c r="D13" s="203" t="s">
        <v>91</v>
      </c>
      <c r="E13" s="203"/>
      <c r="F13" s="203" t="s">
        <v>70</v>
      </c>
      <c r="G13" s="203" t="s">
        <v>92</v>
      </c>
      <c r="H13" s="90" t="s">
        <v>85</v>
      </c>
      <c r="I13" s="90" t="s">
        <v>93</v>
      </c>
      <c r="J13" s="188">
        <v>80000</v>
      </c>
      <c r="K13" s="81">
        <v>6</v>
      </c>
      <c r="L13" s="81">
        <v>0</v>
      </c>
      <c r="M13" s="81">
        <v>34</v>
      </c>
      <c r="N13" s="91">
        <v>2</v>
      </c>
      <c r="O13" s="92">
        <v>0</v>
      </c>
      <c r="P13" s="93">
        <f>N13+O13</f>
        <v>2</v>
      </c>
      <c r="Q13" s="82">
        <f>IFERROR(P13/M13,"-")</f>
        <v>0.058823529411765</v>
      </c>
      <c r="R13" s="81">
        <v>1</v>
      </c>
      <c r="S13" s="81">
        <v>0</v>
      </c>
      <c r="T13" s="82">
        <f>IFERROR(S13/(O13+P13),"-")</f>
        <v>0</v>
      </c>
      <c r="U13" s="182">
        <f>IFERROR(J13/SUM(P13:P14),"-")</f>
        <v>8000</v>
      </c>
      <c r="V13" s="84">
        <v>2</v>
      </c>
      <c r="W13" s="82">
        <f>IF(P13=0,"-",V13/P13)</f>
        <v>1</v>
      </c>
      <c r="X13" s="186">
        <v>35000</v>
      </c>
      <c r="Y13" s="187">
        <f>IFERROR(X13/P13,"-")</f>
        <v>17500</v>
      </c>
      <c r="Z13" s="187">
        <f>IFERROR(X13/V13,"-")</f>
        <v>17500</v>
      </c>
      <c r="AA13" s="188">
        <f>SUM(X13:X14)-SUM(J13:J14)</f>
        <v>226000</v>
      </c>
      <c r="AB13" s="85">
        <f>SUM(X13:X14)/SUM(J13:J14)</f>
        <v>3.825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>
        <v>1</v>
      </c>
      <c r="BH13" s="114">
        <f>IFERROR(BG13/BE13,"-")</f>
        <v>1</v>
      </c>
      <c r="BI13" s="115">
        <v>25000</v>
      </c>
      <c r="BJ13" s="116">
        <f>IFERROR(BI13/BE13,"-")</f>
        <v>25000</v>
      </c>
      <c r="BK13" s="117"/>
      <c r="BL13" s="117"/>
      <c r="BM13" s="117">
        <v>1</v>
      </c>
      <c r="BN13" s="119">
        <v>1</v>
      </c>
      <c r="BO13" s="120">
        <f>IF(P13=0,"",IF(BN13=0,"",(BN13/P13)))</f>
        <v>0.5</v>
      </c>
      <c r="BP13" s="121">
        <v>1</v>
      </c>
      <c r="BQ13" s="122">
        <f>IFERROR(BP13/BN13,"-")</f>
        <v>1</v>
      </c>
      <c r="BR13" s="123">
        <v>10000</v>
      </c>
      <c r="BS13" s="124">
        <f>IFERROR(BR13/BN13,"-")</f>
        <v>10000</v>
      </c>
      <c r="BT13" s="125">
        <v>1</v>
      </c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35000</v>
      </c>
      <c r="CQ13" s="141">
        <v>25000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94</v>
      </c>
      <c r="C14" s="203" t="s">
        <v>81</v>
      </c>
      <c r="D14" s="203"/>
      <c r="E14" s="203"/>
      <c r="F14" s="203" t="s">
        <v>64</v>
      </c>
      <c r="G14" s="203"/>
      <c r="H14" s="90"/>
      <c r="I14" s="90"/>
      <c r="J14" s="188"/>
      <c r="K14" s="81">
        <v>50</v>
      </c>
      <c r="L14" s="81">
        <v>28</v>
      </c>
      <c r="M14" s="81">
        <v>19</v>
      </c>
      <c r="N14" s="91">
        <v>8</v>
      </c>
      <c r="O14" s="92">
        <v>0</v>
      </c>
      <c r="P14" s="93">
        <f>N14+O14</f>
        <v>8</v>
      </c>
      <c r="Q14" s="82">
        <f>IFERROR(P14/M14,"-")</f>
        <v>0.42105263157895</v>
      </c>
      <c r="R14" s="81">
        <v>2</v>
      </c>
      <c r="S14" s="81">
        <v>2</v>
      </c>
      <c r="T14" s="82">
        <f>IFERROR(S14/(O14+P14),"-")</f>
        <v>0.25</v>
      </c>
      <c r="U14" s="182"/>
      <c r="V14" s="84">
        <v>3</v>
      </c>
      <c r="W14" s="82">
        <f>IF(P14=0,"-",V14/P14)</f>
        <v>0.375</v>
      </c>
      <c r="X14" s="186">
        <v>271000</v>
      </c>
      <c r="Y14" s="187">
        <f>IFERROR(X14/P14,"-")</f>
        <v>33875</v>
      </c>
      <c r="Z14" s="187">
        <f>IFERROR(X14/V14,"-")</f>
        <v>90333.333333333</v>
      </c>
      <c r="AA14" s="188"/>
      <c r="AB14" s="85"/>
      <c r="AC14" s="79"/>
      <c r="AD14" s="94">
        <v>1</v>
      </c>
      <c r="AE14" s="95">
        <f>IF(P14=0,"",IF(AD14=0,"",(AD14/P14)))</f>
        <v>0.125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0.375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0.25</v>
      </c>
      <c r="BP14" s="121">
        <v>1</v>
      </c>
      <c r="BQ14" s="122">
        <f>IFERROR(BP14/BN14,"-")</f>
        <v>0.5</v>
      </c>
      <c r="BR14" s="123">
        <v>28000</v>
      </c>
      <c r="BS14" s="124">
        <f>IFERROR(BR14/BN14,"-")</f>
        <v>14000</v>
      </c>
      <c r="BT14" s="125"/>
      <c r="BU14" s="125"/>
      <c r="BV14" s="125">
        <v>1</v>
      </c>
      <c r="BW14" s="126">
        <v>1</v>
      </c>
      <c r="BX14" s="127">
        <f>IF(P14=0,"",IF(BW14=0,"",(BW14/P14)))</f>
        <v>0.125</v>
      </c>
      <c r="BY14" s="128">
        <v>1</v>
      </c>
      <c r="BZ14" s="129">
        <f>IFERROR(BY14/BW14,"-")</f>
        <v>1</v>
      </c>
      <c r="CA14" s="130">
        <v>188000</v>
      </c>
      <c r="CB14" s="131">
        <f>IFERROR(CA14/BW14,"-")</f>
        <v>188000</v>
      </c>
      <c r="CC14" s="132"/>
      <c r="CD14" s="132"/>
      <c r="CE14" s="132">
        <v>1</v>
      </c>
      <c r="CF14" s="133">
        <v>1</v>
      </c>
      <c r="CG14" s="134">
        <f>IF(P14=0,"",IF(CF14=0,"",(CF14/P14)))</f>
        <v>0.125</v>
      </c>
      <c r="CH14" s="135">
        <v>1</v>
      </c>
      <c r="CI14" s="136">
        <f>IFERROR(CH14/CF14,"-")</f>
        <v>1</v>
      </c>
      <c r="CJ14" s="137">
        <v>55000</v>
      </c>
      <c r="CK14" s="138">
        <f>IFERROR(CJ14/CF14,"-")</f>
        <v>55000</v>
      </c>
      <c r="CL14" s="139"/>
      <c r="CM14" s="139"/>
      <c r="CN14" s="139">
        <v>1</v>
      </c>
      <c r="CO14" s="140">
        <v>3</v>
      </c>
      <c r="CP14" s="141">
        <v>271000</v>
      </c>
      <c r="CQ14" s="141">
        <v>188000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1.2615384615385</v>
      </c>
      <c r="B15" s="203" t="s">
        <v>95</v>
      </c>
      <c r="C15" s="203" t="s">
        <v>75</v>
      </c>
      <c r="D15" s="203" t="s">
        <v>96</v>
      </c>
      <c r="E15" s="203"/>
      <c r="F15" s="203" t="s">
        <v>70</v>
      </c>
      <c r="G15" s="203" t="s">
        <v>97</v>
      </c>
      <c r="H15" s="90" t="s">
        <v>98</v>
      </c>
      <c r="I15" s="90" t="s">
        <v>99</v>
      </c>
      <c r="J15" s="188">
        <v>65000</v>
      </c>
      <c r="K15" s="81">
        <v>2</v>
      </c>
      <c r="L15" s="81">
        <v>0</v>
      </c>
      <c r="M15" s="81">
        <v>23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>
        <f>IFERROR(J15/SUM(P15:P16),"-")</f>
        <v>5416.6666666667</v>
      </c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>
        <f>SUM(X15:X16)-SUM(J15:J16)</f>
        <v>17000</v>
      </c>
      <c r="AB15" s="85">
        <f>SUM(X15:X16)/SUM(J15:J16)</f>
        <v>1.2615384615385</v>
      </c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100</v>
      </c>
      <c r="C16" s="203" t="s">
        <v>88</v>
      </c>
      <c r="D16" s="203"/>
      <c r="E16" s="203"/>
      <c r="F16" s="203" t="s">
        <v>64</v>
      </c>
      <c r="G16" s="203"/>
      <c r="H16" s="90"/>
      <c r="I16" s="90"/>
      <c r="J16" s="188"/>
      <c r="K16" s="81">
        <v>36</v>
      </c>
      <c r="L16" s="81">
        <v>23</v>
      </c>
      <c r="M16" s="81">
        <v>18</v>
      </c>
      <c r="N16" s="91">
        <v>12</v>
      </c>
      <c r="O16" s="92">
        <v>0</v>
      </c>
      <c r="P16" s="93">
        <f>N16+O16</f>
        <v>12</v>
      </c>
      <c r="Q16" s="82">
        <f>IFERROR(P16/M16,"-")</f>
        <v>0.66666666666667</v>
      </c>
      <c r="R16" s="81">
        <v>4</v>
      </c>
      <c r="S16" s="81">
        <v>1</v>
      </c>
      <c r="T16" s="82">
        <f>IFERROR(S16/(O16+P16),"-")</f>
        <v>0.083333333333333</v>
      </c>
      <c r="U16" s="182"/>
      <c r="V16" s="84">
        <v>5</v>
      </c>
      <c r="W16" s="82">
        <f>IF(P16=0,"-",V16/P16)</f>
        <v>0.41666666666667</v>
      </c>
      <c r="X16" s="186">
        <v>82000</v>
      </c>
      <c r="Y16" s="187">
        <f>IFERROR(X16/P16,"-")</f>
        <v>6833.3333333333</v>
      </c>
      <c r="Z16" s="187">
        <f>IFERROR(X16/V16,"-")</f>
        <v>16400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0.083333333333333</v>
      </c>
      <c r="AX16" s="106">
        <v>1</v>
      </c>
      <c r="AY16" s="108">
        <f>IFERROR(AX16/AV16,"-")</f>
        <v>1</v>
      </c>
      <c r="AZ16" s="109">
        <v>11000</v>
      </c>
      <c r="BA16" s="110">
        <f>IFERROR(AZ16/AV16,"-")</f>
        <v>11000</v>
      </c>
      <c r="BB16" s="111"/>
      <c r="BC16" s="111"/>
      <c r="BD16" s="111">
        <v>1</v>
      </c>
      <c r="BE16" s="112">
        <v>2</v>
      </c>
      <c r="BF16" s="113">
        <f>IF(P16=0,"",IF(BE16=0,"",(BE16/P16)))</f>
        <v>0.16666666666667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6</v>
      </c>
      <c r="BO16" s="120">
        <f>IF(P16=0,"",IF(BN16=0,"",(BN16/P16)))</f>
        <v>0.5</v>
      </c>
      <c r="BP16" s="121">
        <v>3</v>
      </c>
      <c r="BQ16" s="122">
        <f>IFERROR(BP16/BN16,"-")</f>
        <v>0.5</v>
      </c>
      <c r="BR16" s="123">
        <v>58000</v>
      </c>
      <c r="BS16" s="124">
        <f>IFERROR(BR16/BN16,"-")</f>
        <v>9666.6666666667</v>
      </c>
      <c r="BT16" s="125">
        <v>1</v>
      </c>
      <c r="BU16" s="125">
        <v>1</v>
      </c>
      <c r="BV16" s="125">
        <v>1</v>
      </c>
      <c r="BW16" s="126">
        <v>3</v>
      </c>
      <c r="BX16" s="127">
        <f>IF(P16=0,"",IF(BW16=0,"",(BW16/P16)))</f>
        <v>0.25</v>
      </c>
      <c r="BY16" s="128">
        <v>1</v>
      </c>
      <c r="BZ16" s="129">
        <f>IFERROR(BY16/BW16,"-")</f>
        <v>0.33333333333333</v>
      </c>
      <c r="CA16" s="130">
        <v>13000</v>
      </c>
      <c r="CB16" s="131">
        <f>IFERROR(CA16/BW16,"-")</f>
        <v>4333.3333333333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5</v>
      </c>
      <c r="CP16" s="141">
        <v>82000</v>
      </c>
      <c r="CQ16" s="141">
        <v>38000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2.2888888888889</v>
      </c>
      <c r="B17" s="203" t="s">
        <v>101</v>
      </c>
      <c r="C17" s="203" t="s">
        <v>90</v>
      </c>
      <c r="D17" s="203" t="s">
        <v>102</v>
      </c>
      <c r="E17" s="203"/>
      <c r="F17" s="203" t="s">
        <v>70</v>
      </c>
      <c r="G17" s="203" t="s">
        <v>103</v>
      </c>
      <c r="H17" s="90" t="s">
        <v>78</v>
      </c>
      <c r="I17" s="90" t="s">
        <v>104</v>
      </c>
      <c r="J17" s="188">
        <v>45000</v>
      </c>
      <c r="K17" s="81">
        <v>7</v>
      </c>
      <c r="L17" s="81">
        <v>0</v>
      </c>
      <c r="M17" s="81">
        <v>13</v>
      </c>
      <c r="N17" s="91">
        <v>1</v>
      </c>
      <c r="O17" s="92">
        <v>0</v>
      </c>
      <c r="P17" s="93">
        <f>N17+O17</f>
        <v>1</v>
      </c>
      <c r="Q17" s="82">
        <f>IFERROR(P17/M17,"-")</f>
        <v>0.076923076923077</v>
      </c>
      <c r="R17" s="81">
        <v>0</v>
      </c>
      <c r="S17" s="81">
        <v>1</v>
      </c>
      <c r="T17" s="82">
        <f>IFERROR(S17/(O17+P17),"-")</f>
        <v>1</v>
      </c>
      <c r="U17" s="182">
        <f>IFERROR(J17/SUM(P17:P18),"-")</f>
        <v>2812.5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58000</v>
      </c>
      <c r="AB17" s="85">
        <f>SUM(X17:X18)/SUM(J17:J18)</f>
        <v>2.2888888888889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105</v>
      </c>
      <c r="C18" s="203"/>
      <c r="D18" s="203"/>
      <c r="E18" s="203"/>
      <c r="F18" s="203" t="s">
        <v>64</v>
      </c>
      <c r="G18" s="203"/>
      <c r="H18" s="90"/>
      <c r="I18" s="90"/>
      <c r="J18" s="188"/>
      <c r="K18" s="81">
        <v>51</v>
      </c>
      <c r="L18" s="81">
        <v>34</v>
      </c>
      <c r="M18" s="81">
        <v>32</v>
      </c>
      <c r="N18" s="91">
        <v>15</v>
      </c>
      <c r="O18" s="92">
        <v>0</v>
      </c>
      <c r="P18" s="93">
        <f>N18+O18</f>
        <v>15</v>
      </c>
      <c r="Q18" s="82">
        <f>IFERROR(P18/M18,"-")</f>
        <v>0.46875</v>
      </c>
      <c r="R18" s="81">
        <v>4</v>
      </c>
      <c r="S18" s="81">
        <v>2</v>
      </c>
      <c r="T18" s="82">
        <f>IFERROR(S18/(O18+P18),"-")</f>
        <v>0.13333333333333</v>
      </c>
      <c r="U18" s="182"/>
      <c r="V18" s="84">
        <v>3</v>
      </c>
      <c r="W18" s="82">
        <f>IF(P18=0,"-",V18/P18)</f>
        <v>0.2</v>
      </c>
      <c r="X18" s="186">
        <v>103000</v>
      </c>
      <c r="Y18" s="187">
        <f>IFERROR(X18/P18,"-")</f>
        <v>6866.6666666667</v>
      </c>
      <c r="Z18" s="187">
        <f>IFERROR(X18/V18,"-")</f>
        <v>34333.333333333</v>
      </c>
      <c r="AA18" s="188"/>
      <c r="AB18" s="85"/>
      <c r="AC18" s="79"/>
      <c r="AD18" s="94">
        <v>2</v>
      </c>
      <c r="AE18" s="95">
        <f>IF(P18=0,"",IF(AD18=0,"",(AD18/P18)))</f>
        <v>0.13333333333333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6</v>
      </c>
      <c r="BO18" s="120">
        <f>IF(P18=0,"",IF(BN18=0,"",(BN18/P18)))</f>
        <v>0.4</v>
      </c>
      <c r="BP18" s="121">
        <v>1</v>
      </c>
      <c r="BQ18" s="122">
        <f>IFERROR(BP18/BN18,"-")</f>
        <v>0.16666666666667</v>
      </c>
      <c r="BR18" s="123">
        <v>25000</v>
      </c>
      <c r="BS18" s="124">
        <f>IFERROR(BR18/BN18,"-")</f>
        <v>4166.6666666667</v>
      </c>
      <c r="BT18" s="125"/>
      <c r="BU18" s="125"/>
      <c r="BV18" s="125">
        <v>1</v>
      </c>
      <c r="BW18" s="126">
        <v>3</v>
      </c>
      <c r="BX18" s="127">
        <f>IF(P18=0,"",IF(BW18=0,"",(BW18/P18)))</f>
        <v>0.2</v>
      </c>
      <c r="BY18" s="128">
        <v>1</v>
      </c>
      <c r="BZ18" s="129">
        <f>IFERROR(BY18/BW18,"-")</f>
        <v>0.33333333333333</v>
      </c>
      <c r="CA18" s="130">
        <v>42000</v>
      </c>
      <c r="CB18" s="131">
        <f>IFERROR(CA18/BW18,"-")</f>
        <v>14000</v>
      </c>
      <c r="CC18" s="132"/>
      <c r="CD18" s="132"/>
      <c r="CE18" s="132">
        <v>1</v>
      </c>
      <c r="CF18" s="133">
        <v>1</v>
      </c>
      <c r="CG18" s="134">
        <f>IF(P18=0,"",IF(CF18=0,"",(CF18/P18)))</f>
        <v>0.066666666666667</v>
      </c>
      <c r="CH18" s="135">
        <v>1</v>
      </c>
      <c r="CI18" s="136">
        <f>IFERROR(CH18/CF18,"-")</f>
        <v>1</v>
      </c>
      <c r="CJ18" s="137">
        <v>36000</v>
      </c>
      <c r="CK18" s="138">
        <f>IFERROR(CJ18/CF18,"-")</f>
        <v>36000</v>
      </c>
      <c r="CL18" s="139"/>
      <c r="CM18" s="139"/>
      <c r="CN18" s="139">
        <v>1</v>
      </c>
      <c r="CO18" s="140">
        <v>3</v>
      </c>
      <c r="CP18" s="141">
        <v>103000</v>
      </c>
      <c r="CQ18" s="141">
        <v>42000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</v>
      </c>
      <c r="B19" s="203" t="s">
        <v>106</v>
      </c>
      <c r="C19" s="203" t="s">
        <v>107</v>
      </c>
      <c r="D19" s="203" t="s">
        <v>108</v>
      </c>
      <c r="E19" s="203"/>
      <c r="F19" s="203" t="s">
        <v>70</v>
      </c>
      <c r="G19" s="203" t="s">
        <v>109</v>
      </c>
      <c r="H19" s="90" t="s">
        <v>110</v>
      </c>
      <c r="I19" s="204" t="s">
        <v>111</v>
      </c>
      <c r="J19" s="188">
        <v>70000</v>
      </c>
      <c r="K19" s="81">
        <v>18</v>
      </c>
      <c r="L19" s="81">
        <v>0</v>
      </c>
      <c r="M19" s="81">
        <v>33</v>
      </c>
      <c r="N19" s="91">
        <v>5</v>
      </c>
      <c r="O19" s="92">
        <v>0</v>
      </c>
      <c r="P19" s="93">
        <f>N19+O19</f>
        <v>5</v>
      </c>
      <c r="Q19" s="82">
        <f>IFERROR(P19/M19,"-")</f>
        <v>0.15151515151515</v>
      </c>
      <c r="R19" s="81">
        <v>0</v>
      </c>
      <c r="S19" s="81">
        <v>1</v>
      </c>
      <c r="T19" s="82">
        <f>IFERROR(S19/(O19+P19),"-")</f>
        <v>0.2</v>
      </c>
      <c r="U19" s="182">
        <f>IFERROR(J19/SUM(P19:P20),"-")</f>
        <v>10000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SUM(X19:X20)-SUM(J19:J20)</f>
        <v>-70000</v>
      </c>
      <c r="AB19" s="85">
        <f>SUM(X19:X20)/SUM(J19:J20)</f>
        <v>0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0.2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0.2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0.4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0.2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112</v>
      </c>
      <c r="C20" s="203" t="s">
        <v>81</v>
      </c>
      <c r="D20" s="203"/>
      <c r="E20" s="203"/>
      <c r="F20" s="203" t="s">
        <v>64</v>
      </c>
      <c r="G20" s="203"/>
      <c r="H20" s="90"/>
      <c r="I20" s="90"/>
      <c r="J20" s="188"/>
      <c r="K20" s="81">
        <v>9</v>
      </c>
      <c r="L20" s="81">
        <v>7</v>
      </c>
      <c r="M20" s="81">
        <v>2</v>
      </c>
      <c r="N20" s="91">
        <v>2</v>
      </c>
      <c r="O20" s="92">
        <v>0</v>
      </c>
      <c r="P20" s="93">
        <f>N20+O20</f>
        <v>2</v>
      </c>
      <c r="Q20" s="82">
        <f>IFERROR(P20/M20,"-")</f>
        <v>1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</v>
      </c>
      <c r="AW20" s="107">
        <f>IF(P20=0,"",IF(AV20=0,"",(AV20/P20)))</f>
        <v>0.5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0.744</v>
      </c>
      <c r="B21" s="203" t="s">
        <v>113</v>
      </c>
      <c r="C21" s="203" t="s">
        <v>114</v>
      </c>
      <c r="D21" s="203" t="s">
        <v>96</v>
      </c>
      <c r="E21" s="203"/>
      <c r="F21" s="203" t="s">
        <v>70</v>
      </c>
      <c r="G21" s="203" t="s">
        <v>115</v>
      </c>
      <c r="H21" s="90" t="s">
        <v>98</v>
      </c>
      <c r="I21" s="90" t="s">
        <v>116</v>
      </c>
      <c r="J21" s="188">
        <v>125000</v>
      </c>
      <c r="K21" s="81">
        <v>6</v>
      </c>
      <c r="L21" s="81">
        <v>0</v>
      </c>
      <c r="M21" s="81">
        <v>16</v>
      </c>
      <c r="N21" s="91">
        <v>4</v>
      </c>
      <c r="O21" s="92">
        <v>0</v>
      </c>
      <c r="P21" s="93">
        <f>N21+O21</f>
        <v>4</v>
      </c>
      <c r="Q21" s="82">
        <f>IFERROR(P21/M21,"-")</f>
        <v>0.25</v>
      </c>
      <c r="R21" s="81">
        <v>0</v>
      </c>
      <c r="S21" s="81">
        <v>0</v>
      </c>
      <c r="T21" s="82">
        <f>IFERROR(S21/(O21+P21),"-")</f>
        <v>0</v>
      </c>
      <c r="U21" s="182">
        <f>IFERROR(J21/SUM(P21:P22),"-")</f>
        <v>10416.666666667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SUM(X21:X22)-SUM(J21:J22)</f>
        <v>-32000</v>
      </c>
      <c r="AB21" s="85">
        <f>SUM(X21:X22)/SUM(J21:J22)</f>
        <v>0.744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0.25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</v>
      </c>
      <c r="BF21" s="113">
        <f>IF(P21=0,"",IF(BE21=0,"",(BE21/P21)))</f>
        <v>0.25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2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117</v>
      </c>
      <c r="C22" s="203"/>
      <c r="D22" s="203"/>
      <c r="E22" s="203"/>
      <c r="F22" s="203" t="s">
        <v>64</v>
      </c>
      <c r="G22" s="203"/>
      <c r="H22" s="90"/>
      <c r="I22" s="90"/>
      <c r="J22" s="188"/>
      <c r="K22" s="81">
        <v>42</v>
      </c>
      <c r="L22" s="81">
        <v>36</v>
      </c>
      <c r="M22" s="81">
        <v>13</v>
      </c>
      <c r="N22" s="91">
        <v>7</v>
      </c>
      <c r="O22" s="92">
        <v>1</v>
      </c>
      <c r="P22" s="93">
        <f>N22+O22</f>
        <v>8</v>
      </c>
      <c r="Q22" s="82">
        <f>IFERROR(P22/M22,"-")</f>
        <v>0.61538461538462</v>
      </c>
      <c r="R22" s="81">
        <v>3</v>
      </c>
      <c r="S22" s="81">
        <v>1</v>
      </c>
      <c r="T22" s="82">
        <f>IFERROR(S22/(O22+P22),"-")</f>
        <v>0.11111111111111</v>
      </c>
      <c r="U22" s="182"/>
      <c r="V22" s="84">
        <v>2</v>
      </c>
      <c r="W22" s="82">
        <f>IF(P22=0,"-",V22/P22)</f>
        <v>0.25</v>
      </c>
      <c r="X22" s="186">
        <v>93000</v>
      </c>
      <c r="Y22" s="187">
        <f>IFERROR(X22/P22,"-")</f>
        <v>11625</v>
      </c>
      <c r="Z22" s="187">
        <f>IFERROR(X22/V22,"-")</f>
        <v>46500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0.125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1</v>
      </c>
      <c r="AW22" s="107">
        <f>IF(P22=0,"",IF(AV22=0,"",(AV22/P22)))</f>
        <v>0.125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0.375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3</v>
      </c>
      <c r="BX22" s="127">
        <f>IF(P22=0,"",IF(BW22=0,"",(BW22/P22)))</f>
        <v>0.375</v>
      </c>
      <c r="BY22" s="128">
        <v>2</v>
      </c>
      <c r="BZ22" s="129">
        <f>IFERROR(BY22/BW22,"-")</f>
        <v>0.66666666666667</v>
      </c>
      <c r="CA22" s="130">
        <v>93000</v>
      </c>
      <c r="CB22" s="131">
        <f>IFERROR(CA22/BW22,"-")</f>
        <v>31000</v>
      </c>
      <c r="CC22" s="132"/>
      <c r="CD22" s="132">
        <v>1</v>
      </c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93000</v>
      </c>
      <c r="CQ22" s="141">
        <v>87000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1.6444444444444</v>
      </c>
      <c r="B23" s="203" t="s">
        <v>118</v>
      </c>
      <c r="C23" s="203" t="s">
        <v>119</v>
      </c>
      <c r="D23" s="203"/>
      <c r="E23" s="203"/>
      <c r="F23" s="203" t="s">
        <v>70</v>
      </c>
      <c r="G23" s="203" t="s">
        <v>120</v>
      </c>
      <c r="H23" s="90" t="s">
        <v>85</v>
      </c>
      <c r="I23" s="90" t="s">
        <v>121</v>
      </c>
      <c r="J23" s="188">
        <v>45000</v>
      </c>
      <c r="K23" s="81">
        <v>13</v>
      </c>
      <c r="L23" s="81">
        <v>0</v>
      </c>
      <c r="M23" s="81">
        <v>108</v>
      </c>
      <c r="N23" s="91">
        <v>7</v>
      </c>
      <c r="O23" s="92">
        <v>0</v>
      </c>
      <c r="P23" s="93">
        <f>N23+O23</f>
        <v>7</v>
      </c>
      <c r="Q23" s="82">
        <f>IFERROR(P23/M23,"-")</f>
        <v>0.064814814814815</v>
      </c>
      <c r="R23" s="81">
        <v>1</v>
      </c>
      <c r="S23" s="81">
        <v>3</v>
      </c>
      <c r="T23" s="82">
        <f>IFERROR(S23/(O23+P23),"-")</f>
        <v>0.42857142857143</v>
      </c>
      <c r="U23" s="182">
        <f>IFERROR(J23/SUM(P23:P24),"-")</f>
        <v>3214.2857142857</v>
      </c>
      <c r="V23" s="84">
        <v>1</v>
      </c>
      <c r="W23" s="82">
        <f>IF(P23=0,"-",V23/P23)</f>
        <v>0.14285714285714</v>
      </c>
      <c r="X23" s="186">
        <v>10000</v>
      </c>
      <c r="Y23" s="187">
        <f>IFERROR(X23/P23,"-")</f>
        <v>1428.5714285714</v>
      </c>
      <c r="Z23" s="187">
        <f>IFERROR(X23/V23,"-")</f>
        <v>10000</v>
      </c>
      <c r="AA23" s="188">
        <f>SUM(X23:X24)-SUM(J23:J24)</f>
        <v>29000</v>
      </c>
      <c r="AB23" s="85">
        <f>SUM(X23:X24)/SUM(J23:J24)</f>
        <v>1.6444444444444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0.14285714285714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3</v>
      </c>
      <c r="AW23" s="107">
        <f>IF(P23=0,"",IF(AV23=0,"",(AV23/P23)))</f>
        <v>0.42857142857143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0.14285714285714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2</v>
      </c>
      <c r="BO23" s="120">
        <f>IF(P23=0,"",IF(BN23=0,"",(BN23/P23)))</f>
        <v>0.28571428571429</v>
      </c>
      <c r="BP23" s="121">
        <v>1</v>
      </c>
      <c r="BQ23" s="122">
        <f>IFERROR(BP23/BN23,"-")</f>
        <v>0.5</v>
      </c>
      <c r="BR23" s="123">
        <v>10000</v>
      </c>
      <c r="BS23" s="124">
        <f>IFERROR(BR23/BN23,"-")</f>
        <v>5000</v>
      </c>
      <c r="BT23" s="125"/>
      <c r="BU23" s="125">
        <v>1</v>
      </c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10000</v>
      </c>
      <c r="CQ23" s="141">
        <v>10000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122</v>
      </c>
      <c r="C24" s="203"/>
      <c r="D24" s="203"/>
      <c r="E24" s="203"/>
      <c r="F24" s="203" t="s">
        <v>64</v>
      </c>
      <c r="G24" s="203"/>
      <c r="H24" s="90"/>
      <c r="I24" s="90"/>
      <c r="J24" s="188"/>
      <c r="K24" s="81">
        <v>46</v>
      </c>
      <c r="L24" s="81">
        <v>16</v>
      </c>
      <c r="M24" s="81">
        <v>8</v>
      </c>
      <c r="N24" s="91">
        <v>7</v>
      </c>
      <c r="O24" s="92">
        <v>0</v>
      </c>
      <c r="P24" s="93">
        <f>N24+O24</f>
        <v>7</v>
      </c>
      <c r="Q24" s="82">
        <f>IFERROR(P24/M24,"-")</f>
        <v>0.875</v>
      </c>
      <c r="R24" s="81">
        <v>3</v>
      </c>
      <c r="S24" s="81">
        <v>0</v>
      </c>
      <c r="T24" s="82">
        <f>IFERROR(S24/(O24+P24),"-")</f>
        <v>0</v>
      </c>
      <c r="U24" s="182"/>
      <c r="V24" s="84">
        <v>3</v>
      </c>
      <c r="W24" s="82">
        <f>IF(P24=0,"-",V24/P24)</f>
        <v>0.42857142857143</v>
      </c>
      <c r="X24" s="186">
        <v>64000</v>
      </c>
      <c r="Y24" s="187">
        <f>IFERROR(X24/P24,"-")</f>
        <v>9142.8571428571</v>
      </c>
      <c r="Z24" s="187">
        <f>IFERROR(X24/V24,"-")</f>
        <v>21333.333333333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0.14285714285714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4</v>
      </c>
      <c r="BF24" s="113">
        <f>IF(P24=0,"",IF(BE24=0,"",(BE24/P24)))</f>
        <v>0.57142857142857</v>
      </c>
      <c r="BG24" s="112">
        <v>1</v>
      </c>
      <c r="BH24" s="114">
        <f>IFERROR(BG24/BE24,"-")</f>
        <v>0.25</v>
      </c>
      <c r="BI24" s="115">
        <v>6000</v>
      </c>
      <c r="BJ24" s="116">
        <f>IFERROR(BI24/BE24,"-")</f>
        <v>1500</v>
      </c>
      <c r="BK24" s="117"/>
      <c r="BL24" s="117">
        <v>1</v>
      </c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2</v>
      </c>
      <c r="BX24" s="127">
        <f>IF(P24=0,"",IF(BW24=0,"",(BW24/P24)))</f>
        <v>0.28571428571429</v>
      </c>
      <c r="BY24" s="128">
        <v>2</v>
      </c>
      <c r="BZ24" s="129">
        <f>IFERROR(BY24/BW24,"-")</f>
        <v>1</v>
      </c>
      <c r="CA24" s="130">
        <v>58000</v>
      </c>
      <c r="CB24" s="131">
        <f>IFERROR(CA24/BW24,"-")</f>
        <v>29000</v>
      </c>
      <c r="CC24" s="132"/>
      <c r="CD24" s="132"/>
      <c r="CE24" s="132">
        <v>2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3</v>
      </c>
      <c r="CP24" s="141">
        <v>64000</v>
      </c>
      <c r="CQ24" s="141">
        <v>40000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0.95384615384615</v>
      </c>
      <c r="B25" s="203" t="s">
        <v>123</v>
      </c>
      <c r="C25" s="203" t="s">
        <v>124</v>
      </c>
      <c r="D25" s="203" t="s">
        <v>96</v>
      </c>
      <c r="E25" s="203"/>
      <c r="F25" s="203" t="s">
        <v>70</v>
      </c>
      <c r="G25" s="203" t="s">
        <v>125</v>
      </c>
      <c r="H25" s="90" t="s">
        <v>98</v>
      </c>
      <c r="I25" s="90" t="s">
        <v>126</v>
      </c>
      <c r="J25" s="188">
        <v>65000</v>
      </c>
      <c r="K25" s="81">
        <v>6</v>
      </c>
      <c r="L25" s="81">
        <v>0</v>
      </c>
      <c r="M25" s="81">
        <v>37</v>
      </c>
      <c r="N25" s="91">
        <v>3</v>
      </c>
      <c r="O25" s="92">
        <v>0</v>
      </c>
      <c r="P25" s="93">
        <f>N25+O25</f>
        <v>3</v>
      </c>
      <c r="Q25" s="82">
        <f>IFERROR(P25/M25,"-")</f>
        <v>0.081081081081081</v>
      </c>
      <c r="R25" s="81">
        <v>0</v>
      </c>
      <c r="S25" s="81">
        <v>1</v>
      </c>
      <c r="T25" s="82">
        <f>IFERROR(S25/(O25+P25),"-")</f>
        <v>0.33333333333333</v>
      </c>
      <c r="U25" s="182">
        <f>IFERROR(J25/SUM(P25:P26),"-")</f>
        <v>2826.0869565217</v>
      </c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>
        <f>SUM(X25:X26)-SUM(J25:J26)</f>
        <v>-3000</v>
      </c>
      <c r="AB25" s="85">
        <f>SUM(X25:X26)/SUM(J25:J26)</f>
        <v>0.95384615384615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2</v>
      </c>
      <c r="AN25" s="101">
        <f>IF(P25=0,"",IF(AM25=0,"",(AM25/P25)))</f>
        <v>0.66666666666667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0.33333333333333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127</v>
      </c>
      <c r="C26" s="203"/>
      <c r="D26" s="203"/>
      <c r="E26" s="203"/>
      <c r="F26" s="203" t="s">
        <v>64</v>
      </c>
      <c r="G26" s="203"/>
      <c r="H26" s="90"/>
      <c r="I26" s="90"/>
      <c r="J26" s="188"/>
      <c r="K26" s="81">
        <v>66</v>
      </c>
      <c r="L26" s="81">
        <v>51</v>
      </c>
      <c r="M26" s="81">
        <v>26</v>
      </c>
      <c r="N26" s="91">
        <v>20</v>
      </c>
      <c r="O26" s="92">
        <v>0</v>
      </c>
      <c r="P26" s="93">
        <f>N26+O26</f>
        <v>20</v>
      </c>
      <c r="Q26" s="82">
        <f>IFERROR(P26/M26,"-")</f>
        <v>0.76923076923077</v>
      </c>
      <c r="R26" s="81">
        <v>7</v>
      </c>
      <c r="S26" s="81">
        <v>2</v>
      </c>
      <c r="T26" s="82">
        <f>IFERROR(S26/(O26+P26),"-")</f>
        <v>0.1</v>
      </c>
      <c r="U26" s="182"/>
      <c r="V26" s="84">
        <v>5</v>
      </c>
      <c r="W26" s="82">
        <f>IF(P26=0,"-",V26/P26)</f>
        <v>0.25</v>
      </c>
      <c r="X26" s="186">
        <v>62000</v>
      </c>
      <c r="Y26" s="187">
        <f>IFERROR(X26/P26,"-")</f>
        <v>3100</v>
      </c>
      <c r="Z26" s="187">
        <f>IFERROR(X26/V26,"-")</f>
        <v>12400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4</v>
      </c>
      <c r="AN26" s="101">
        <f>IF(P26=0,"",IF(AM26=0,"",(AM26/P26)))</f>
        <v>0.2</v>
      </c>
      <c r="AO26" s="100">
        <v>1</v>
      </c>
      <c r="AP26" s="102">
        <f>IFERROR(AP26/AM26,"-")</f>
        <v>0</v>
      </c>
      <c r="AQ26" s="103">
        <v>13000</v>
      </c>
      <c r="AR26" s="104">
        <f>IFERROR(AQ26/AM26,"-")</f>
        <v>3250</v>
      </c>
      <c r="AS26" s="105"/>
      <c r="AT26" s="105"/>
      <c r="AU26" s="105">
        <v>1</v>
      </c>
      <c r="AV26" s="106">
        <v>5</v>
      </c>
      <c r="AW26" s="107">
        <f>IF(P26=0,"",IF(AV26=0,"",(AV26/P26)))</f>
        <v>0.25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3</v>
      </c>
      <c r="BF26" s="113">
        <f>IF(P26=0,"",IF(BE26=0,"",(BE26/P26)))</f>
        <v>0.15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7</v>
      </c>
      <c r="BO26" s="120">
        <f>IF(P26=0,"",IF(BN26=0,"",(BN26/P26)))</f>
        <v>0.35</v>
      </c>
      <c r="BP26" s="121">
        <v>3</v>
      </c>
      <c r="BQ26" s="122">
        <f>IFERROR(BP26/BN26,"-")</f>
        <v>0.42857142857143</v>
      </c>
      <c r="BR26" s="123">
        <v>22000</v>
      </c>
      <c r="BS26" s="124">
        <f>IFERROR(BR26/BN26,"-")</f>
        <v>3142.8571428571</v>
      </c>
      <c r="BT26" s="125">
        <v>1</v>
      </c>
      <c r="BU26" s="125">
        <v>1</v>
      </c>
      <c r="BV26" s="125">
        <v>1</v>
      </c>
      <c r="BW26" s="126">
        <v>1</v>
      </c>
      <c r="BX26" s="127">
        <f>IF(P26=0,"",IF(BW26=0,"",(BW26/P26)))</f>
        <v>0.05</v>
      </c>
      <c r="BY26" s="128">
        <v>1</v>
      </c>
      <c r="BZ26" s="129">
        <f>IFERROR(BY26/BW26,"-")</f>
        <v>1</v>
      </c>
      <c r="CA26" s="130">
        <v>27000</v>
      </c>
      <c r="CB26" s="131">
        <f>IFERROR(CA26/BW26,"-")</f>
        <v>27000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5</v>
      </c>
      <c r="CP26" s="141">
        <v>62000</v>
      </c>
      <c r="CQ26" s="141">
        <v>27000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30"/>
      <c r="B27" s="87"/>
      <c r="C27" s="88"/>
      <c r="D27" s="88"/>
      <c r="E27" s="88"/>
      <c r="F27" s="89"/>
      <c r="G27" s="90"/>
      <c r="H27" s="90"/>
      <c r="I27" s="90"/>
      <c r="J27" s="192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59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30"/>
      <c r="B28" s="37"/>
      <c r="C28" s="21"/>
      <c r="D28" s="21"/>
      <c r="E28" s="21"/>
      <c r="F28" s="22"/>
      <c r="G28" s="36"/>
      <c r="H28" s="36"/>
      <c r="I28" s="75"/>
      <c r="J28" s="193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61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19">
        <f>AB29</f>
        <v>1.4525065963061</v>
      </c>
      <c r="B29" s="39"/>
      <c r="C29" s="39"/>
      <c r="D29" s="39"/>
      <c r="E29" s="39"/>
      <c r="F29" s="39"/>
      <c r="G29" s="40" t="s">
        <v>128</v>
      </c>
      <c r="H29" s="40"/>
      <c r="I29" s="40"/>
      <c r="J29" s="190">
        <f>SUM(J6:J28)</f>
        <v>758000</v>
      </c>
      <c r="K29" s="41">
        <f>SUM(K6:K28)</f>
        <v>806</v>
      </c>
      <c r="L29" s="41">
        <f>SUM(L6:L28)</f>
        <v>453</v>
      </c>
      <c r="M29" s="41">
        <f>SUM(M6:M28)</f>
        <v>599</v>
      </c>
      <c r="N29" s="41">
        <f>SUM(N6:N28)</f>
        <v>172</v>
      </c>
      <c r="O29" s="41">
        <f>SUM(O6:O28)</f>
        <v>1</v>
      </c>
      <c r="P29" s="41">
        <f>SUM(P6:P28)</f>
        <v>173</v>
      </c>
      <c r="Q29" s="42">
        <f>IFERROR(P29/M29,"-")</f>
        <v>0.28881469115192</v>
      </c>
      <c r="R29" s="78">
        <f>SUM(R6:R28)</f>
        <v>46</v>
      </c>
      <c r="S29" s="78">
        <f>SUM(S6:S28)</f>
        <v>23</v>
      </c>
      <c r="T29" s="42">
        <f>IFERROR(R29/P29,"-")</f>
        <v>0.26589595375723</v>
      </c>
      <c r="U29" s="184">
        <f>IFERROR(J29/P29,"-")</f>
        <v>4381.5028901734</v>
      </c>
      <c r="V29" s="44">
        <f>SUM(V6:V28)</f>
        <v>36</v>
      </c>
      <c r="W29" s="42">
        <f>IFERROR(V29/P29,"-")</f>
        <v>0.20809248554913</v>
      </c>
      <c r="X29" s="190">
        <f>SUM(X6:X28)</f>
        <v>1101000</v>
      </c>
      <c r="Y29" s="190">
        <f>IFERROR(X29/P29,"-")</f>
        <v>6364.161849711</v>
      </c>
      <c r="Z29" s="190">
        <f>IFERROR(X29/V29,"-")</f>
        <v>30583.333333333</v>
      </c>
      <c r="AA29" s="190">
        <f>X29-J29</f>
        <v>343000</v>
      </c>
      <c r="AB29" s="47">
        <f>X29/J29</f>
        <v>1.4525065963061</v>
      </c>
      <c r="AC29" s="60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129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10.709090909091</v>
      </c>
      <c r="B6" s="203" t="s">
        <v>130</v>
      </c>
      <c r="C6" s="203" t="s">
        <v>131</v>
      </c>
      <c r="D6" s="203" t="s">
        <v>132</v>
      </c>
      <c r="E6" s="203"/>
      <c r="F6" s="203" t="s">
        <v>70</v>
      </c>
      <c r="G6" s="203" t="s">
        <v>133</v>
      </c>
      <c r="H6" s="90" t="s">
        <v>134</v>
      </c>
      <c r="I6" s="90" t="s">
        <v>135</v>
      </c>
      <c r="J6" s="188">
        <v>110000</v>
      </c>
      <c r="K6" s="81">
        <v>29</v>
      </c>
      <c r="L6" s="81">
        <v>0</v>
      </c>
      <c r="M6" s="81">
        <v>116</v>
      </c>
      <c r="N6" s="91">
        <v>9</v>
      </c>
      <c r="O6" s="92">
        <v>1</v>
      </c>
      <c r="P6" s="93">
        <f>N6+O6</f>
        <v>10</v>
      </c>
      <c r="Q6" s="82">
        <f>IFERROR(P6/M6,"-")</f>
        <v>0.086206896551724</v>
      </c>
      <c r="R6" s="81">
        <v>0</v>
      </c>
      <c r="S6" s="81">
        <v>1</v>
      </c>
      <c r="T6" s="82">
        <f>IFERROR(S6/(O6+P6),"-")</f>
        <v>0.090909090909091</v>
      </c>
      <c r="U6" s="182">
        <f>IFERROR(J6/SUM(P6:P7),"-")</f>
        <v>1208.7912087912</v>
      </c>
      <c r="V6" s="84">
        <v>1</v>
      </c>
      <c r="W6" s="82">
        <f>IF(P6=0,"-",V6/P6)</f>
        <v>0.1</v>
      </c>
      <c r="X6" s="186">
        <v>10000</v>
      </c>
      <c r="Y6" s="187">
        <f>IFERROR(X6/P6,"-")</f>
        <v>1000</v>
      </c>
      <c r="Z6" s="187">
        <f>IFERROR(X6/V6,"-")</f>
        <v>10000</v>
      </c>
      <c r="AA6" s="188">
        <f>SUM(X6:X7)-SUM(J6:J7)</f>
        <v>1068000</v>
      </c>
      <c r="AB6" s="85">
        <f>SUM(X6:X7)/SUM(J6:J7)</f>
        <v>10.709090909091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0.6</v>
      </c>
      <c r="BP6" s="121">
        <v>1</v>
      </c>
      <c r="BQ6" s="122">
        <f>IFERROR(BP6/BN6,"-")</f>
        <v>0.16666666666667</v>
      </c>
      <c r="BR6" s="123">
        <v>10000</v>
      </c>
      <c r="BS6" s="124">
        <f>IFERROR(BR6/BN6,"-")</f>
        <v>1666.6666666667</v>
      </c>
      <c r="BT6" s="125"/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136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293</v>
      </c>
      <c r="L7" s="81">
        <v>225</v>
      </c>
      <c r="M7" s="81">
        <v>154</v>
      </c>
      <c r="N7" s="91">
        <v>79</v>
      </c>
      <c r="O7" s="92">
        <v>2</v>
      </c>
      <c r="P7" s="93">
        <f>N7+O7</f>
        <v>81</v>
      </c>
      <c r="Q7" s="82">
        <f>IFERROR(P7/M7,"-")</f>
        <v>0.52597402597403</v>
      </c>
      <c r="R7" s="81">
        <v>7</v>
      </c>
      <c r="S7" s="81">
        <v>11</v>
      </c>
      <c r="T7" s="82">
        <f>IFERROR(S7/(O7+P7),"-")</f>
        <v>0.13253012048193</v>
      </c>
      <c r="U7" s="182"/>
      <c r="V7" s="84">
        <v>5</v>
      </c>
      <c r="W7" s="82">
        <f>IF(P7=0,"-",V7/P7)</f>
        <v>0.061728395061728</v>
      </c>
      <c r="X7" s="186">
        <v>1168000</v>
      </c>
      <c r="Y7" s="187">
        <f>IFERROR(X7/P7,"-")</f>
        <v>14419.75308642</v>
      </c>
      <c r="Z7" s="187">
        <f>IFERROR(X7/V7,"-")</f>
        <v>233600</v>
      </c>
      <c r="AA7" s="188"/>
      <c r="AB7" s="85"/>
      <c r="AC7" s="79"/>
      <c r="AD7" s="94">
        <v>11</v>
      </c>
      <c r="AE7" s="95">
        <f>IF(P7=0,"",IF(AD7=0,"",(AD7/P7)))</f>
        <v>0.1358024691358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0.074074074074074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12</v>
      </c>
      <c r="AW7" s="107">
        <f>IF(P7=0,"",IF(AV7=0,"",(AV7/P7)))</f>
        <v>0.14814814814815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16</v>
      </c>
      <c r="BF7" s="113">
        <f>IF(P7=0,"",IF(BE7=0,"",(BE7/P7)))</f>
        <v>0.19753086419753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21</v>
      </c>
      <c r="BO7" s="120">
        <f>IF(P7=0,"",IF(BN7=0,"",(BN7/P7)))</f>
        <v>0.25925925925926</v>
      </c>
      <c r="BP7" s="121">
        <v>2</v>
      </c>
      <c r="BQ7" s="122">
        <f>IFERROR(BP7/BN7,"-")</f>
        <v>0.095238095238095</v>
      </c>
      <c r="BR7" s="123">
        <v>860000</v>
      </c>
      <c r="BS7" s="124">
        <f>IFERROR(BR7/BN7,"-")</f>
        <v>40952.380952381</v>
      </c>
      <c r="BT7" s="125"/>
      <c r="BU7" s="125"/>
      <c r="BV7" s="125">
        <v>2</v>
      </c>
      <c r="BW7" s="126">
        <v>13</v>
      </c>
      <c r="BX7" s="127">
        <f>IF(P7=0,"",IF(BW7=0,"",(BW7/P7)))</f>
        <v>0.16049382716049</v>
      </c>
      <c r="BY7" s="128">
        <v>3</v>
      </c>
      <c r="BZ7" s="129">
        <f>IFERROR(BY7/BW7,"-")</f>
        <v>0.23076923076923</v>
      </c>
      <c r="CA7" s="130">
        <v>308000</v>
      </c>
      <c r="CB7" s="131">
        <f>IFERROR(CA7/BW7,"-")</f>
        <v>23692.307692308</v>
      </c>
      <c r="CC7" s="132"/>
      <c r="CD7" s="132"/>
      <c r="CE7" s="132">
        <v>3</v>
      </c>
      <c r="CF7" s="133">
        <v>2</v>
      </c>
      <c r="CG7" s="134">
        <f>IF(P7=0,"",IF(CF7=0,"",(CF7/P7)))</f>
        <v>0.024691358024691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1168000</v>
      </c>
      <c r="CQ7" s="141">
        <v>815000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0.1125</v>
      </c>
      <c r="B8" s="203" t="s">
        <v>137</v>
      </c>
      <c r="C8" s="203" t="s">
        <v>131</v>
      </c>
      <c r="D8" s="203" t="s">
        <v>138</v>
      </c>
      <c r="E8" s="203"/>
      <c r="F8" s="203" t="s">
        <v>70</v>
      </c>
      <c r="G8" s="203" t="s">
        <v>139</v>
      </c>
      <c r="H8" s="90" t="s">
        <v>134</v>
      </c>
      <c r="I8" s="90" t="s">
        <v>135</v>
      </c>
      <c r="J8" s="188">
        <v>120000</v>
      </c>
      <c r="K8" s="81">
        <v>76</v>
      </c>
      <c r="L8" s="81">
        <v>0</v>
      </c>
      <c r="M8" s="81">
        <v>422</v>
      </c>
      <c r="N8" s="91">
        <v>29</v>
      </c>
      <c r="O8" s="92">
        <v>0</v>
      </c>
      <c r="P8" s="93">
        <f>N8+O8</f>
        <v>29</v>
      </c>
      <c r="Q8" s="82">
        <f>IFERROR(P8/M8,"-")</f>
        <v>0.068720379146919</v>
      </c>
      <c r="R8" s="81">
        <v>0</v>
      </c>
      <c r="S8" s="81">
        <v>9</v>
      </c>
      <c r="T8" s="82">
        <f>IFERROR(S8/(O8+P8),"-")</f>
        <v>0.31034482758621</v>
      </c>
      <c r="U8" s="182">
        <f>IFERROR(J8/SUM(P8:P9),"-")</f>
        <v>1578.9473684211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-106500</v>
      </c>
      <c r="AB8" s="85">
        <f>SUM(X8:X9)/SUM(J8:J9)</f>
        <v>0.1125</v>
      </c>
      <c r="AC8" s="79"/>
      <c r="AD8" s="94">
        <v>9</v>
      </c>
      <c r="AE8" s="95">
        <f>IF(P8=0,"",IF(AD8=0,"",(AD8/P8)))</f>
        <v>0.31034482758621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13</v>
      </c>
      <c r="AN8" s="101">
        <f>IF(P8=0,"",IF(AM8=0,"",(AM8/P8)))</f>
        <v>0.44827586206897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0.03448275862069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0.068965517241379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0.10344827586207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0.03448275862069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140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179</v>
      </c>
      <c r="L9" s="81">
        <v>128</v>
      </c>
      <c r="M9" s="81">
        <v>94</v>
      </c>
      <c r="N9" s="91">
        <v>43</v>
      </c>
      <c r="O9" s="92">
        <v>4</v>
      </c>
      <c r="P9" s="93">
        <f>N9+O9</f>
        <v>47</v>
      </c>
      <c r="Q9" s="82">
        <f>IFERROR(P9/M9,"-")</f>
        <v>0.5</v>
      </c>
      <c r="R9" s="81">
        <v>0</v>
      </c>
      <c r="S9" s="81">
        <v>9</v>
      </c>
      <c r="T9" s="82">
        <f>IFERROR(S9/(O9+P9),"-")</f>
        <v>0.17647058823529</v>
      </c>
      <c r="U9" s="182"/>
      <c r="V9" s="84">
        <v>2</v>
      </c>
      <c r="W9" s="82">
        <f>IF(P9=0,"-",V9/P9)</f>
        <v>0.042553191489362</v>
      </c>
      <c r="X9" s="186">
        <v>13500</v>
      </c>
      <c r="Y9" s="187">
        <f>IFERROR(X9/P9,"-")</f>
        <v>287.23404255319</v>
      </c>
      <c r="Z9" s="187">
        <f>IFERROR(X9/V9,"-")</f>
        <v>6750</v>
      </c>
      <c r="AA9" s="188"/>
      <c r="AB9" s="85"/>
      <c r="AC9" s="79"/>
      <c r="AD9" s="94">
        <v>6</v>
      </c>
      <c r="AE9" s="95">
        <f>IF(P9=0,"",IF(AD9=0,"",(AD9/P9)))</f>
        <v>0.12765957446809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14</v>
      </c>
      <c r="AN9" s="101">
        <f>IF(P9=0,"",IF(AM9=0,"",(AM9/P9)))</f>
        <v>0.29787234042553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5</v>
      </c>
      <c r="AW9" s="107">
        <f>IF(P9=0,"",IF(AV9=0,"",(AV9/P9)))</f>
        <v>0.1063829787234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8</v>
      </c>
      <c r="BF9" s="113">
        <f>IF(P9=0,"",IF(BE9=0,"",(BE9/P9)))</f>
        <v>0.17021276595745</v>
      </c>
      <c r="BG9" s="112">
        <v>1</v>
      </c>
      <c r="BH9" s="114">
        <f>IFERROR(BG9/BE9,"-")</f>
        <v>0.125</v>
      </c>
      <c r="BI9" s="115">
        <v>3000</v>
      </c>
      <c r="BJ9" s="116">
        <f>IFERROR(BI9/BE9,"-")</f>
        <v>375</v>
      </c>
      <c r="BK9" s="117">
        <v>1</v>
      </c>
      <c r="BL9" s="117"/>
      <c r="BM9" s="117"/>
      <c r="BN9" s="119">
        <v>7</v>
      </c>
      <c r="BO9" s="120">
        <f>IF(P9=0,"",IF(BN9=0,"",(BN9/P9)))</f>
        <v>0.14893617021277</v>
      </c>
      <c r="BP9" s="121">
        <v>1</v>
      </c>
      <c r="BQ9" s="122">
        <f>IFERROR(BP9/BN9,"-")</f>
        <v>0.14285714285714</v>
      </c>
      <c r="BR9" s="123">
        <v>10500</v>
      </c>
      <c r="BS9" s="124">
        <f>IFERROR(BR9/BN9,"-")</f>
        <v>1500</v>
      </c>
      <c r="BT9" s="125"/>
      <c r="BU9" s="125"/>
      <c r="BV9" s="125">
        <v>1</v>
      </c>
      <c r="BW9" s="126">
        <v>4</v>
      </c>
      <c r="BX9" s="127">
        <f>IF(P9=0,"",IF(BW9=0,"",(BW9/P9)))</f>
        <v>0.085106382978723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3</v>
      </c>
      <c r="CG9" s="134">
        <f>IF(P9=0,"",IF(CF9=0,"",(CF9/P9)))</f>
        <v>0.063829787234043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13500</v>
      </c>
      <c r="CQ9" s="141">
        <v>10500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4.4216216216216</v>
      </c>
      <c r="B10" s="203" t="s">
        <v>141</v>
      </c>
      <c r="C10" s="203" t="s">
        <v>124</v>
      </c>
      <c r="D10" s="203" t="s">
        <v>138</v>
      </c>
      <c r="E10" s="203"/>
      <c r="F10" s="203" t="s">
        <v>70</v>
      </c>
      <c r="G10" s="203" t="s">
        <v>142</v>
      </c>
      <c r="H10" s="90" t="s">
        <v>143</v>
      </c>
      <c r="I10" s="90" t="s">
        <v>144</v>
      </c>
      <c r="J10" s="188">
        <v>185000</v>
      </c>
      <c r="K10" s="81">
        <v>70</v>
      </c>
      <c r="L10" s="81">
        <v>0</v>
      </c>
      <c r="M10" s="81">
        <v>332</v>
      </c>
      <c r="N10" s="91">
        <v>24</v>
      </c>
      <c r="O10" s="92">
        <v>1</v>
      </c>
      <c r="P10" s="93">
        <f>N10+O10</f>
        <v>25</v>
      </c>
      <c r="Q10" s="82">
        <f>IFERROR(P10/M10,"-")</f>
        <v>0.075301204819277</v>
      </c>
      <c r="R10" s="81">
        <v>1</v>
      </c>
      <c r="S10" s="81">
        <v>9</v>
      </c>
      <c r="T10" s="82">
        <f>IFERROR(S10/(O10+P10),"-")</f>
        <v>0.34615384615385</v>
      </c>
      <c r="U10" s="182">
        <f>IFERROR(J10/SUM(P10:P11),"-")</f>
        <v>1813.7254901961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633000</v>
      </c>
      <c r="AB10" s="85">
        <f>SUM(X10:X11)/SUM(J10:J11)</f>
        <v>4.4216216216216</v>
      </c>
      <c r="AC10" s="79"/>
      <c r="AD10" s="94">
        <v>5</v>
      </c>
      <c r="AE10" s="95">
        <f>IF(P10=0,"",IF(AD10=0,"",(AD10/P10)))</f>
        <v>0.2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4</v>
      </c>
      <c r="AN10" s="101">
        <f>IF(P10=0,"",IF(AM10=0,"",(AM10/P10)))</f>
        <v>0.16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5</v>
      </c>
      <c r="AW10" s="107">
        <f>IF(P10=0,"",IF(AV10=0,"",(AV10/P10)))</f>
        <v>0.2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7</v>
      </c>
      <c r="BF10" s="113">
        <f>IF(P10=0,"",IF(BE10=0,"",(BE10/P10)))</f>
        <v>0.28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0.08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0.08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145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230</v>
      </c>
      <c r="L11" s="81">
        <v>190</v>
      </c>
      <c r="M11" s="81">
        <v>160</v>
      </c>
      <c r="N11" s="91">
        <v>76</v>
      </c>
      <c r="O11" s="92">
        <v>1</v>
      </c>
      <c r="P11" s="93">
        <f>N11+O11</f>
        <v>77</v>
      </c>
      <c r="Q11" s="82">
        <f>IFERROR(P11/M11,"-")</f>
        <v>0.48125</v>
      </c>
      <c r="R11" s="81">
        <v>6</v>
      </c>
      <c r="S11" s="81">
        <v>20</v>
      </c>
      <c r="T11" s="82">
        <f>IFERROR(S11/(O11+P11),"-")</f>
        <v>0.25641025641026</v>
      </c>
      <c r="U11" s="182"/>
      <c r="V11" s="84">
        <v>8</v>
      </c>
      <c r="W11" s="82">
        <f>IF(P11=0,"-",V11/P11)</f>
        <v>0.1038961038961</v>
      </c>
      <c r="X11" s="186">
        <v>818000</v>
      </c>
      <c r="Y11" s="187">
        <f>IFERROR(X11/P11,"-")</f>
        <v>10623.376623377</v>
      </c>
      <c r="Z11" s="187">
        <f>IFERROR(X11/V11,"-")</f>
        <v>102250</v>
      </c>
      <c r="AA11" s="188"/>
      <c r="AB11" s="85"/>
      <c r="AC11" s="79"/>
      <c r="AD11" s="94">
        <v>9</v>
      </c>
      <c r="AE11" s="95">
        <f>IF(P11=0,"",IF(AD11=0,"",(AD11/P11)))</f>
        <v>0.11688311688312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15</v>
      </c>
      <c r="AN11" s="101">
        <f>IF(P11=0,"",IF(AM11=0,"",(AM11/P11)))</f>
        <v>0.19480519480519</v>
      </c>
      <c r="AO11" s="100">
        <v>1</v>
      </c>
      <c r="AP11" s="102">
        <f>IFERROR(AP11/AM11,"-")</f>
        <v>0</v>
      </c>
      <c r="AQ11" s="103">
        <v>35000</v>
      </c>
      <c r="AR11" s="104">
        <f>IFERROR(AQ11/AM11,"-")</f>
        <v>2333.3333333333</v>
      </c>
      <c r="AS11" s="105"/>
      <c r="AT11" s="105"/>
      <c r="AU11" s="105">
        <v>1</v>
      </c>
      <c r="AV11" s="106">
        <v>13</v>
      </c>
      <c r="AW11" s="107">
        <f>IF(P11=0,"",IF(AV11=0,"",(AV11/P11)))</f>
        <v>0.16883116883117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11</v>
      </c>
      <c r="BF11" s="113">
        <f>IF(P11=0,"",IF(BE11=0,"",(BE11/P11)))</f>
        <v>0.14285714285714</v>
      </c>
      <c r="BG11" s="112">
        <v>1</v>
      </c>
      <c r="BH11" s="114">
        <f>IFERROR(BG11/BE11,"-")</f>
        <v>0.090909090909091</v>
      </c>
      <c r="BI11" s="115">
        <v>3000</v>
      </c>
      <c r="BJ11" s="116">
        <f>IFERROR(BI11/BE11,"-")</f>
        <v>272.72727272727</v>
      </c>
      <c r="BK11" s="117">
        <v>1</v>
      </c>
      <c r="BL11" s="117"/>
      <c r="BM11" s="117"/>
      <c r="BN11" s="119">
        <v>18</v>
      </c>
      <c r="BO11" s="120">
        <f>IF(P11=0,"",IF(BN11=0,"",(BN11/P11)))</f>
        <v>0.23376623376623</v>
      </c>
      <c r="BP11" s="121">
        <v>3</v>
      </c>
      <c r="BQ11" s="122">
        <f>IFERROR(BP11/BN11,"-")</f>
        <v>0.16666666666667</v>
      </c>
      <c r="BR11" s="123">
        <v>62000</v>
      </c>
      <c r="BS11" s="124">
        <f>IFERROR(BR11/BN11,"-")</f>
        <v>3444.4444444444</v>
      </c>
      <c r="BT11" s="125">
        <v>1</v>
      </c>
      <c r="BU11" s="125"/>
      <c r="BV11" s="125">
        <v>2</v>
      </c>
      <c r="BW11" s="126">
        <v>7</v>
      </c>
      <c r="BX11" s="127">
        <f>IF(P11=0,"",IF(BW11=0,"",(BW11/P11)))</f>
        <v>0.090909090909091</v>
      </c>
      <c r="BY11" s="128">
        <v>2</v>
      </c>
      <c r="BZ11" s="129">
        <f>IFERROR(BY11/BW11,"-")</f>
        <v>0.28571428571429</v>
      </c>
      <c r="CA11" s="130">
        <v>298000</v>
      </c>
      <c r="CB11" s="131">
        <f>IFERROR(CA11/BW11,"-")</f>
        <v>42571.428571429</v>
      </c>
      <c r="CC11" s="132">
        <v>1</v>
      </c>
      <c r="CD11" s="132"/>
      <c r="CE11" s="132">
        <v>1</v>
      </c>
      <c r="CF11" s="133">
        <v>4</v>
      </c>
      <c r="CG11" s="134">
        <f>IF(P11=0,"",IF(CF11=0,"",(CF11/P11)))</f>
        <v>0.051948051948052</v>
      </c>
      <c r="CH11" s="135">
        <v>1</v>
      </c>
      <c r="CI11" s="136">
        <f>IFERROR(CH11/CF11,"-")</f>
        <v>0.25</v>
      </c>
      <c r="CJ11" s="137">
        <v>420000</v>
      </c>
      <c r="CK11" s="138">
        <f>IFERROR(CJ11/CF11,"-")</f>
        <v>105000</v>
      </c>
      <c r="CL11" s="139"/>
      <c r="CM11" s="139"/>
      <c r="CN11" s="139">
        <v>1</v>
      </c>
      <c r="CO11" s="140">
        <v>8</v>
      </c>
      <c r="CP11" s="141">
        <v>818000</v>
      </c>
      <c r="CQ11" s="141">
        <v>420000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14.775</v>
      </c>
      <c r="B12" s="203" t="s">
        <v>146</v>
      </c>
      <c r="C12" s="203" t="s">
        <v>147</v>
      </c>
      <c r="D12" s="203" t="s">
        <v>132</v>
      </c>
      <c r="E12" s="203"/>
      <c r="F12" s="203" t="s">
        <v>70</v>
      </c>
      <c r="G12" s="203" t="s">
        <v>148</v>
      </c>
      <c r="H12" s="90" t="s">
        <v>149</v>
      </c>
      <c r="I12" s="90" t="s">
        <v>144</v>
      </c>
      <c r="J12" s="188">
        <v>80000</v>
      </c>
      <c r="K12" s="81">
        <v>62</v>
      </c>
      <c r="L12" s="81">
        <v>0</v>
      </c>
      <c r="M12" s="81">
        <v>257</v>
      </c>
      <c r="N12" s="91">
        <v>15</v>
      </c>
      <c r="O12" s="92">
        <v>0</v>
      </c>
      <c r="P12" s="93">
        <f>N12+O12</f>
        <v>15</v>
      </c>
      <c r="Q12" s="82">
        <f>IFERROR(P12/M12,"-")</f>
        <v>0.058365758754864</v>
      </c>
      <c r="R12" s="81">
        <v>1</v>
      </c>
      <c r="S12" s="81">
        <v>2</v>
      </c>
      <c r="T12" s="82">
        <f>IFERROR(S12/(O12+P12),"-")</f>
        <v>0.13333333333333</v>
      </c>
      <c r="U12" s="182">
        <f>IFERROR(J12/SUM(P12:P13),"-")</f>
        <v>666.66666666667</v>
      </c>
      <c r="V12" s="84">
        <v>1</v>
      </c>
      <c r="W12" s="82">
        <f>IF(P12=0,"-",V12/P12)</f>
        <v>0.066666666666667</v>
      </c>
      <c r="X12" s="186">
        <v>135000</v>
      </c>
      <c r="Y12" s="187">
        <f>IFERROR(X12/P12,"-")</f>
        <v>9000</v>
      </c>
      <c r="Z12" s="187">
        <f>IFERROR(X12/V12,"-")</f>
        <v>135000</v>
      </c>
      <c r="AA12" s="188">
        <f>SUM(X12:X13)-SUM(J12:J13)</f>
        <v>1102000</v>
      </c>
      <c r="AB12" s="85">
        <f>SUM(X12:X13)/SUM(J12:J13)</f>
        <v>14.775</v>
      </c>
      <c r="AC12" s="79"/>
      <c r="AD12" s="94">
        <v>2</v>
      </c>
      <c r="AE12" s="95">
        <f>IF(P12=0,"",IF(AD12=0,"",(AD12/P12)))</f>
        <v>0.13333333333333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2</v>
      </c>
      <c r="AN12" s="101">
        <f>IF(P12=0,"",IF(AM12=0,"",(AM12/P12)))</f>
        <v>0.13333333333333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0.13333333333333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7</v>
      </c>
      <c r="BF12" s="113">
        <f>IF(P12=0,"",IF(BE12=0,"",(BE12/P12)))</f>
        <v>0.46666666666667</v>
      </c>
      <c r="BG12" s="112">
        <v>1</v>
      </c>
      <c r="BH12" s="114">
        <f>IFERROR(BG12/BE12,"-")</f>
        <v>0.14285714285714</v>
      </c>
      <c r="BI12" s="115">
        <v>140000</v>
      </c>
      <c r="BJ12" s="116">
        <f>IFERROR(BI12/BE12,"-")</f>
        <v>20000</v>
      </c>
      <c r="BK12" s="117"/>
      <c r="BL12" s="117"/>
      <c r="BM12" s="117">
        <v>1</v>
      </c>
      <c r="BN12" s="119">
        <v>2</v>
      </c>
      <c r="BO12" s="120">
        <f>IF(P12=0,"",IF(BN12=0,"",(BN12/P12)))</f>
        <v>0.13333333333333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135000</v>
      </c>
      <c r="CQ12" s="141">
        <v>140000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150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336</v>
      </c>
      <c r="L13" s="81">
        <v>244</v>
      </c>
      <c r="M13" s="81">
        <v>195</v>
      </c>
      <c r="N13" s="91">
        <v>102</v>
      </c>
      <c r="O13" s="92">
        <v>3</v>
      </c>
      <c r="P13" s="93">
        <f>N13+O13</f>
        <v>105</v>
      </c>
      <c r="Q13" s="82">
        <f>IFERROR(P13/M13,"-")</f>
        <v>0.53846153846154</v>
      </c>
      <c r="R13" s="81">
        <v>7</v>
      </c>
      <c r="S13" s="81">
        <v>14</v>
      </c>
      <c r="T13" s="82">
        <f>IFERROR(S13/(O13+P13),"-")</f>
        <v>0.12962962962963</v>
      </c>
      <c r="U13" s="182"/>
      <c r="V13" s="84">
        <v>7</v>
      </c>
      <c r="W13" s="82">
        <f>IF(P13=0,"-",V13/P13)</f>
        <v>0.066666666666667</v>
      </c>
      <c r="X13" s="186">
        <v>1047000</v>
      </c>
      <c r="Y13" s="187">
        <f>IFERROR(X13/P13,"-")</f>
        <v>9971.4285714286</v>
      </c>
      <c r="Z13" s="187">
        <f>IFERROR(X13/V13,"-")</f>
        <v>149571.42857143</v>
      </c>
      <c r="AA13" s="188"/>
      <c r="AB13" s="85"/>
      <c r="AC13" s="79"/>
      <c r="AD13" s="94">
        <v>9</v>
      </c>
      <c r="AE13" s="95">
        <f>IF(P13=0,"",IF(AD13=0,"",(AD13/P13)))</f>
        <v>0.085714285714286</v>
      </c>
      <c r="AF13" s="94">
        <v>1</v>
      </c>
      <c r="AG13" s="96">
        <f>IFERROR(AF13/AD13,"-")</f>
        <v>0.11111111111111</v>
      </c>
      <c r="AH13" s="97">
        <v>845000</v>
      </c>
      <c r="AI13" s="98">
        <f>IFERROR(AH13/AD13,"-")</f>
        <v>93888.888888889</v>
      </c>
      <c r="AJ13" s="99"/>
      <c r="AK13" s="99"/>
      <c r="AL13" s="99">
        <v>1</v>
      </c>
      <c r="AM13" s="100">
        <v>17</v>
      </c>
      <c r="AN13" s="101">
        <f>IF(P13=0,"",IF(AM13=0,"",(AM13/P13)))</f>
        <v>0.16190476190476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11</v>
      </c>
      <c r="AW13" s="107">
        <f>IF(P13=0,"",IF(AV13=0,"",(AV13/P13)))</f>
        <v>0.1047619047619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26</v>
      </c>
      <c r="BF13" s="113">
        <f>IF(P13=0,"",IF(BE13=0,"",(BE13/P13)))</f>
        <v>0.24761904761905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28</v>
      </c>
      <c r="BO13" s="120">
        <f>IF(P13=0,"",IF(BN13=0,"",(BN13/P13)))</f>
        <v>0.26666666666667</v>
      </c>
      <c r="BP13" s="121">
        <v>3</v>
      </c>
      <c r="BQ13" s="122">
        <f>IFERROR(BP13/BN13,"-")</f>
        <v>0.10714285714286</v>
      </c>
      <c r="BR13" s="123">
        <v>16000</v>
      </c>
      <c r="BS13" s="124">
        <f>IFERROR(BR13/BN13,"-")</f>
        <v>571.42857142857</v>
      </c>
      <c r="BT13" s="125">
        <v>2</v>
      </c>
      <c r="BU13" s="125">
        <v>1</v>
      </c>
      <c r="BV13" s="125"/>
      <c r="BW13" s="126">
        <v>14</v>
      </c>
      <c r="BX13" s="127">
        <f>IF(P13=0,"",IF(BW13=0,"",(BW13/P13)))</f>
        <v>0.13333333333333</v>
      </c>
      <c r="BY13" s="128">
        <v>3</v>
      </c>
      <c r="BZ13" s="129">
        <f>IFERROR(BY13/BW13,"-")</f>
        <v>0.21428571428571</v>
      </c>
      <c r="CA13" s="130">
        <v>186000</v>
      </c>
      <c r="CB13" s="131">
        <f>IFERROR(CA13/BW13,"-")</f>
        <v>13285.714285714</v>
      </c>
      <c r="CC13" s="132"/>
      <c r="CD13" s="132"/>
      <c r="CE13" s="132">
        <v>3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7</v>
      </c>
      <c r="CP13" s="141">
        <v>1047000</v>
      </c>
      <c r="CQ13" s="141">
        <v>845000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0.33636363636364</v>
      </c>
      <c r="B14" s="203" t="s">
        <v>151</v>
      </c>
      <c r="C14" s="203" t="s">
        <v>131</v>
      </c>
      <c r="D14" s="203" t="s">
        <v>132</v>
      </c>
      <c r="E14" s="203"/>
      <c r="F14" s="203" t="s">
        <v>70</v>
      </c>
      <c r="G14" s="203" t="s">
        <v>152</v>
      </c>
      <c r="H14" s="90" t="s">
        <v>153</v>
      </c>
      <c r="I14" s="90" t="s">
        <v>154</v>
      </c>
      <c r="J14" s="188">
        <v>110000</v>
      </c>
      <c r="K14" s="81">
        <v>30</v>
      </c>
      <c r="L14" s="81">
        <v>0</v>
      </c>
      <c r="M14" s="81">
        <v>103</v>
      </c>
      <c r="N14" s="91">
        <v>17</v>
      </c>
      <c r="O14" s="92">
        <v>0</v>
      </c>
      <c r="P14" s="93">
        <f>N14+O14</f>
        <v>17</v>
      </c>
      <c r="Q14" s="82">
        <f>IFERROR(P14/M14,"-")</f>
        <v>0.16504854368932</v>
      </c>
      <c r="R14" s="81">
        <v>0</v>
      </c>
      <c r="S14" s="81">
        <v>6</v>
      </c>
      <c r="T14" s="82">
        <f>IFERROR(S14/(O14+P14),"-")</f>
        <v>0.35294117647059</v>
      </c>
      <c r="U14" s="182">
        <f>IFERROR(J14/SUM(P14:P15),"-")</f>
        <v>1617.6470588235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-73000</v>
      </c>
      <c r="AB14" s="85">
        <f>SUM(X14:X15)/SUM(J14:J15)</f>
        <v>0.33636363636364</v>
      </c>
      <c r="AC14" s="79"/>
      <c r="AD14" s="94">
        <v>2</v>
      </c>
      <c r="AE14" s="95">
        <f>IF(P14=0,"",IF(AD14=0,"",(AD14/P14)))</f>
        <v>0.11764705882353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10</v>
      </c>
      <c r="AN14" s="101">
        <f>IF(P14=0,"",IF(AM14=0,"",(AM14/P14)))</f>
        <v>0.58823529411765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0.058823529411765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2</v>
      </c>
      <c r="BF14" s="113">
        <f>IF(P14=0,"",IF(BE14=0,"",(BE14/P14)))</f>
        <v>0.11764705882353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0.058823529411765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0.058823529411765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155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184</v>
      </c>
      <c r="L15" s="81">
        <v>140</v>
      </c>
      <c r="M15" s="81">
        <v>101</v>
      </c>
      <c r="N15" s="91">
        <v>50</v>
      </c>
      <c r="O15" s="92">
        <v>1</v>
      </c>
      <c r="P15" s="93">
        <f>N15+O15</f>
        <v>51</v>
      </c>
      <c r="Q15" s="82">
        <f>IFERROR(P15/M15,"-")</f>
        <v>0.5049504950495</v>
      </c>
      <c r="R15" s="81">
        <v>4</v>
      </c>
      <c r="S15" s="81">
        <v>8</v>
      </c>
      <c r="T15" s="82">
        <f>IFERROR(S15/(O15+P15),"-")</f>
        <v>0.15384615384615</v>
      </c>
      <c r="U15" s="182"/>
      <c r="V15" s="84">
        <v>3</v>
      </c>
      <c r="W15" s="82">
        <f>IF(P15=0,"-",V15/P15)</f>
        <v>0.058823529411765</v>
      </c>
      <c r="X15" s="186">
        <v>37000</v>
      </c>
      <c r="Y15" s="187">
        <f>IFERROR(X15/P15,"-")</f>
        <v>725.49019607843</v>
      </c>
      <c r="Z15" s="187">
        <f>IFERROR(X15/V15,"-")</f>
        <v>12333.333333333</v>
      </c>
      <c r="AA15" s="188"/>
      <c r="AB15" s="85"/>
      <c r="AC15" s="79"/>
      <c r="AD15" s="94">
        <v>5</v>
      </c>
      <c r="AE15" s="95">
        <f>IF(P15=0,"",IF(AD15=0,"",(AD15/P15)))</f>
        <v>0.098039215686275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16</v>
      </c>
      <c r="AN15" s="101">
        <f>IF(P15=0,"",IF(AM15=0,"",(AM15/P15)))</f>
        <v>0.31372549019608</v>
      </c>
      <c r="AO15" s="100">
        <v>2</v>
      </c>
      <c r="AP15" s="102">
        <f>IFERROR(AP15/AM15,"-")</f>
        <v>0</v>
      </c>
      <c r="AQ15" s="103">
        <v>8000</v>
      </c>
      <c r="AR15" s="104">
        <f>IFERROR(AQ15/AM15,"-")</f>
        <v>500</v>
      </c>
      <c r="AS15" s="105">
        <v>2</v>
      </c>
      <c r="AT15" s="105"/>
      <c r="AU15" s="105"/>
      <c r="AV15" s="106">
        <v>4</v>
      </c>
      <c r="AW15" s="107">
        <f>IF(P15=0,"",IF(AV15=0,"",(AV15/P15)))</f>
        <v>0.07843137254902</v>
      </c>
      <c r="AX15" s="106">
        <v>1</v>
      </c>
      <c r="AY15" s="108">
        <f>IFERROR(AX15/AV15,"-")</f>
        <v>0.25</v>
      </c>
      <c r="AZ15" s="109">
        <v>29000</v>
      </c>
      <c r="BA15" s="110">
        <f>IFERROR(AZ15/AV15,"-")</f>
        <v>7250</v>
      </c>
      <c r="BB15" s="111"/>
      <c r="BC15" s="111"/>
      <c r="BD15" s="111">
        <v>1</v>
      </c>
      <c r="BE15" s="112">
        <v>11</v>
      </c>
      <c r="BF15" s="113">
        <f>IF(P15=0,"",IF(BE15=0,"",(BE15/P15)))</f>
        <v>0.2156862745098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11</v>
      </c>
      <c r="BO15" s="120">
        <f>IF(P15=0,"",IF(BN15=0,"",(BN15/P15)))</f>
        <v>0.2156862745098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2</v>
      </c>
      <c r="BX15" s="127">
        <f>IF(P15=0,"",IF(BW15=0,"",(BW15/P15)))</f>
        <v>0.03921568627451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2</v>
      </c>
      <c r="CG15" s="134">
        <f>IF(P15=0,"",IF(CF15=0,"",(CF15/P15)))</f>
        <v>0.03921568627451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3</v>
      </c>
      <c r="CP15" s="141">
        <v>37000</v>
      </c>
      <c r="CQ15" s="141">
        <v>29000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3.6529411764706</v>
      </c>
      <c r="B16" s="203" t="s">
        <v>156</v>
      </c>
      <c r="C16" s="203" t="s">
        <v>131</v>
      </c>
      <c r="D16" s="203" t="s">
        <v>132</v>
      </c>
      <c r="E16" s="203"/>
      <c r="F16" s="203" t="s">
        <v>70</v>
      </c>
      <c r="G16" s="203" t="s">
        <v>157</v>
      </c>
      <c r="H16" s="90" t="s">
        <v>134</v>
      </c>
      <c r="I16" s="204" t="s">
        <v>111</v>
      </c>
      <c r="J16" s="188">
        <v>170000</v>
      </c>
      <c r="K16" s="81">
        <v>58</v>
      </c>
      <c r="L16" s="81">
        <v>0</v>
      </c>
      <c r="M16" s="81">
        <v>227</v>
      </c>
      <c r="N16" s="91">
        <v>14</v>
      </c>
      <c r="O16" s="92">
        <v>0</v>
      </c>
      <c r="P16" s="93">
        <f>N16+O16</f>
        <v>14</v>
      </c>
      <c r="Q16" s="82">
        <f>IFERROR(P16/M16,"-")</f>
        <v>0.061674008810573</v>
      </c>
      <c r="R16" s="81">
        <v>3</v>
      </c>
      <c r="S16" s="81">
        <v>6</v>
      </c>
      <c r="T16" s="82">
        <f>IFERROR(S16/(O16+P16),"-")</f>
        <v>0.42857142857143</v>
      </c>
      <c r="U16" s="182">
        <f>IFERROR(J16/SUM(P16:P17),"-")</f>
        <v>1491.2280701754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451000</v>
      </c>
      <c r="AB16" s="85">
        <f>SUM(X16:X17)/SUM(J16:J17)</f>
        <v>3.6529411764706</v>
      </c>
      <c r="AC16" s="79"/>
      <c r="AD16" s="94">
        <v>3</v>
      </c>
      <c r="AE16" s="95">
        <f>IF(P16=0,"",IF(AD16=0,"",(AD16/P16)))</f>
        <v>0.21428571428571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3</v>
      </c>
      <c r="AN16" s="101">
        <f>IF(P16=0,"",IF(AM16=0,"",(AM16/P16)))</f>
        <v>0.21428571428571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0.14285714285714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4</v>
      </c>
      <c r="BO16" s="120">
        <f>IF(P16=0,"",IF(BN16=0,"",(BN16/P16)))</f>
        <v>0.28571428571429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0.14285714285714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158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428</v>
      </c>
      <c r="L17" s="81">
        <v>300</v>
      </c>
      <c r="M17" s="81">
        <v>200</v>
      </c>
      <c r="N17" s="91">
        <v>100</v>
      </c>
      <c r="O17" s="92">
        <v>0</v>
      </c>
      <c r="P17" s="93">
        <f>N17+O17</f>
        <v>100</v>
      </c>
      <c r="Q17" s="82">
        <f>IFERROR(P17/M17,"-")</f>
        <v>0.5</v>
      </c>
      <c r="R17" s="81">
        <v>8</v>
      </c>
      <c r="S17" s="81">
        <v>19</v>
      </c>
      <c r="T17" s="82">
        <f>IFERROR(S17/(O17+P17),"-")</f>
        <v>0.19</v>
      </c>
      <c r="U17" s="182"/>
      <c r="V17" s="84">
        <v>7</v>
      </c>
      <c r="W17" s="82">
        <f>IF(P17=0,"-",V17/P17)</f>
        <v>0.07</v>
      </c>
      <c r="X17" s="186">
        <v>621000</v>
      </c>
      <c r="Y17" s="187">
        <f>IFERROR(X17/P17,"-")</f>
        <v>6210</v>
      </c>
      <c r="Z17" s="187">
        <f>IFERROR(X17/V17,"-")</f>
        <v>88714.285714286</v>
      </c>
      <c r="AA17" s="188"/>
      <c r="AB17" s="85"/>
      <c r="AC17" s="79"/>
      <c r="AD17" s="94">
        <v>15</v>
      </c>
      <c r="AE17" s="95">
        <f>IF(P17=0,"",IF(AD17=0,"",(AD17/P17)))</f>
        <v>0.15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>
        <v>11</v>
      </c>
      <c r="AN17" s="101">
        <f>IF(P17=0,"",IF(AM17=0,"",(AM17/P17)))</f>
        <v>0.11</v>
      </c>
      <c r="AO17" s="100">
        <v>1</v>
      </c>
      <c r="AP17" s="102">
        <f>IFERROR(AP17/AM17,"-")</f>
        <v>0</v>
      </c>
      <c r="AQ17" s="103">
        <v>3000</v>
      </c>
      <c r="AR17" s="104">
        <f>IFERROR(AQ17/AM17,"-")</f>
        <v>272.72727272727</v>
      </c>
      <c r="AS17" s="105">
        <v>1</v>
      </c>
      <c r="AT17" s="105"/>
      <c r="AU17" s="105"/>
      <c r="AV17" s="106">
        <v>18</v>
      </c>
      <c r="AW17" s="107">
        <f>IF(P17=0,"",IF(AV17=0,"",(AV17/P17)))</f>
        <v>0.18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24</v>
      </c>
      <c r="BF17" s="113">
        <f>IF(P17=0,"",IF(BE17=0,"",(BE17/P17)))</f>
        <v>0.24</v>
      </c>
      <c r="BG17" s="112">
        <v>2</v>
      </c>
      <c r="BH17" s="114">
        <f>IFERROR(BG17/BE17,"-")</f>
        <v>0.083333333333333</v>
      </c>
      <c r="BI17" s="115">
        <v>11000</v>
      </c>
      <c r="BJ17" s="116">
        <f>IFERROR(BI17/BE17,"-")</f>
        <v>458.33333333333</v>
      </c>
      <c r="BK17" s="117">
        <v>1</v>
      </c>
      <c r="BL17" s="117">
        <v>1</v>
      </c>
      <c r="BM17" s="117"/>
      <c r="BN17" s="119">
        <v>18</v>
      </c>
      <c r="BO17" s="120">
        <f>IF(P17=0,"",IF(BN17=0,"",(BN17/P17)))</f>
        <v>0.18</v>
      </c>
      <c r="BP17" s="121">
        <v>4</v>
      </c>
      <c r="BQ17" s="122">
        <f>IFERROR(BP17/BN17,"-")</f>
        <v>0.22222222222222</v>
      </c>
      <c r="BR17" s="123">
        <v>617000</v>
      </c>
      <c r="BS17" s="124">
        <f>IFERROR(BR17/BN17,"-")</f>
        <v>34277.777777778</v>
      </c>
      <c r="BT17" s="125"/>
      <c r="BU17" s="125">
        <v>3</v>
      </c>
      <c r="BV17" s="125">
        <v>1</v>
      </c>
      <c r="BW17" s="126">
        <v>13</v>
      </c>
      <c r="BX17" s="127">
        <f>IF(P17=0,"",IF(BW17=0,"",(BW17/P17)))</f>
        <v>0.13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0.01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7</v>
      </c>
      <c r="CP17" s="141">
        <v>621000</v>
      </c>
      <c r="CQ17" s="141">
        <v>595000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>
        <f>AB18</f>
        <v>1.65</v>
      </c>
      <c r="B18" s="203" t="s">
        <v>159</v>
      </c>
      <c r="C18" s="203" t="s">
        <v>90</v>
      </c>
      <c r="D18" s="203" t="s">
        <v>132</v>
      </c>
      <c r="E18" s="203"/>
      <c r="F18" s="203" t="s">
        <v>70</v>
      </c>
      <c r="G18" s="203" t="s">
        <v>160</v>
      </c>
      <c r="H18" s="90" t="s">
        <v>161</v>
      </c>
      <c r="I18" s="204" t="s">
        <v>111</v>
      </c>
      <c r="J18" s="188">
        <v>80000</v>
      </c>
      <c r="K18" s="81">
        <v>31</v>
      </c>
      <c r="L18" s="81">
        <v>0</v>
      </c>
      <c r="M18" s="81">
        <v>204</v>
      </c>
      <c r="N18" s="91">
        <v>9</v>
      </c>
      <c r="O18" s="92">
        <v>1</v>
      </c>
      <c r="P18" s="93">
        <f>N18+O18</f>
        <v>10</v>
      </c>
      <c r="Q18" s="82">
        <f>IFERROR(P18/M18,"-")</f>
        <v>0.049019607843137</v>
      </c>
      <c r="R18" s="81">
        <v>1</v>
      </c>
      <c r="S18" s="81">
        <v>1</v>
      </c>
      <c r="T18" s="82">
        <f>IFERROR(S18/(O18+P18),"-")</f>
        <v>0.090909090909091</v>
      </c>
      <c r="U18" s="182">
        <f>IFERROR(J18/SUM(P18:P19),"-")</f>
        <v>1025.641025641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52000</v>
      </c>
      <c r="AB18" s="85">
        <f>SUM(X18:X19)/SUM(J18:J19)</f>
        <v>1.65</v>
      </c>
      <c r="AC18" s="79"/>
      <c r="AD18" s="94">
        <v>1</v>
      </c>
      <c r="AE18" s="95">
        <f>IF(P18=0,"",IF(AD18=0,"",(AD18/P18)))</f>
        <v>0.1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5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0.2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162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277</v>
      </c>
      <c r="L19" s="81">
        <v>202</v>
      </c>
      <c r="M19" s="81">
        <v>113</v>
      </c>
      <c r="N19" s="91">
        <v>68</v>
      </c>
      <c r="O19" s="92">
        <v>0</v>
      </c>
      <c r="P19" s="93">
        <f>N19+O19</f>
        <v>68</v>
      </c>
      <c r="Q19" s="82">
        <f>IFERROR(P19/M19,"-")</f>
        <v>0.60176991150442</v>
      </c>
      <c r="R19" s="81">
        <v>5</v>
      </c>
      <c r="S19" s="81">
        <v>8</v>
      </c>
      <c r="T19" s="82">
        <f>IFERROR(S19/(O19+P19),"-")</f>
        <v>0.11764705882353</v>
      </c>
      <c r="U19" s="182"/>
      <c r="V19" s="84">
        <v>3</v>
      </c>
      <c r="W19" s="82">
        <f>IF(P19=0,"-",V19/P19)</f>
        <v>0.044117647058824</v>
      </c>
      <c r="X19" s="186">
        <v>132000</v>
      </c>
      <c r="Y19" s="187">
        <f>IFERROR(X19/P19,"-")</f>
        <v>1941.1764705882</v>
      </c>
      <c r="Z19" s="187">
        <f>IFERROR(X19/V19,"-")</f>
        <v>44000</v>
      </c>
      <c r="AA19" s="188"/>
      <c r="AB19" s="85"/>
      <c r="AC19" s="79"/>
      <c r="AD19" s="94">
        <v>10</v>
      </c>
      <c r="AE19" s="95">
        <f>IF(P19=0,"",IF(AD19=0,"",(AD19/P19)))</f>
        <v>0.14705882352941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10</v>
      </c>
      <c r="AN19" s="101">
        <f>IF(P19=0,"",IF(AM19=0,"",(AM19/P19)))</f>
        <v>0.14705882352941</v>
      </c>
      <c r="AO19" s="100">
        <v>1</v>
      </c>
      <c r="AP19" s="102">
        <f>IFERROR(AP19/AM19,"-")</f>
        <v>0</v>
      </c>
      <c r="AQ19" s="103">
        <v>3000</v>
      </c>
      <c r="AR19" s="104">
        <f>IFERROR(AQ19/AM19,"-")</f>
        <v>300</v>
      </c>
      <c r="AS19" s="105">
        <v>1</v>
      </c>
      <c r="AT19" s="105"/>
      <c r="AU19" s="105"/>
      <c r="AV19" s="106">
        <v>8</v>
      </c>
      <c r="AW19" s="107">
        <f>IF(P19=0,"",IF(AV19=0,"",(AV19/P19)))</f>
        <v>0.11764705882353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18</v>
      </c>
      <c r="BF19" s="113">
        <f>IF(P19=0,"",IF(BE19=0,"",(BE19/P19)))</f>
        <v>0.26470588235294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13</v>
      </c>
      <c r="BO19" s="120">
        <f>IF(P19=0,"",IF(BN19=0,"",(BN19/P19)))</f>
        <v>0.19117647058824</v>
      </c>
      <c r="BP19" s="121">
        <v>2</v>
      </c>
      <c r="BQ19" s="122">
        <f>IFERROR(BP19/BN19,"-")</f>
        <v>0.15384615384615</v>
      </c>
      <c r="BR19" s="123">
        <v>129000</v>
      </c>
      <c r="BS19" s="124">
        <f>IFERROR(BR19/BN19,"-")</f>
        <v>9923.0769230769</v>
      </c>
      <c r="BT19" s="125"/>
      <c r="BU19" s="125"/>
      <c r="BV19" s="125">
        <v>2</v>
      </c>
      <c r="BW19" s="126">
        <v>9</v>
      </c>
      <c r="BX19" s="127">
        <f>IF(P19=0,"",IF(BW19=0,"",(BW19/P19)))</f>
        <v>0.13235294117647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132000</v>
      </c>
      <c r="CQ19" s="141">
        <v>93000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6.4933333333333</v>
      </c>
      <c r="B20" s="203" t="s">
        <v>163</v>
      </c>
      <c r="C20" s="203" t="s">
        <v>164</v>
      </c>
      <c r="D20" s="203" t="s">
        <v>132</v>
      </c>
      <c r="E20" s="203"/>
      <c r="F20" s="203" t="s">
        <v>70</v>
      </c>
      <c r="G20" s="203" t="s">
        <v>165</v>
      </c>
      <c r="H20" s="90" t="s">
        <v>134</v>
      </c>
      <c r="I20" s="90" t="s">
        <v>166</v>
      </c>
      <c r="J20" s="188">
        <v>75000</v>
      </c>
      <c r="K20" s="81">
        <v>14</v>
      </c>
      <c r="L20" s="81">
        <v>0</v>
      </c>
      <c r="M20" s="81">
        <v>85</v>
      </c>
      <c r="N20" s="91">
        <v>5</v>
      </c>
      <c r="O20" s="92">
        <v>0</v>
      </c>
      <c r="P20" s="93">
        <f>N20+O20</f>
        <v>5</v>
      </c>
      <c r="Q20" s="82">
        <f>IFERROR(P20/M20,"-")</f>
        <v>0.058823529411765</v>
      </c>
      <c r="R20" s="81">
        <v>3</v>
      </c>
      <c r="S20" s="81">
        <v>0</v>
      </c>
      <c r="T20" s="82">
        <f>IFERROR(S20/(O20+P20),"-")</f>
        <v>0</v>
      </c>
      <c r="U20" s="182">
        <f>IFERROR(J20/SUM(P20:P21),"-")</f>
        <v>1027.397260274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412000</v>
      </c>
      <c r="AB20" s="85">
        <f>SUM(X20:X21)/SUM(J20:J21)</f>
        <v>6.4933333333333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0.2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2</v>
      </c>
      <c r="BF20" s="113">
        <f>IF(P20=0,"",IF(BE20=0,"",(BE20/P20)))</f>
        <v>0.4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0.2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0.2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167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223</v>
      </c>
      <c r="L21" s="81">
        <v>156</v>
      </c>
      <c r="M21" s="81">
        <v>98</v>
      </c>
      <c r="N21" s="91">
        <v>67</v>
      </c>
      <c r="O21" s="92">
        <v>1</v>
      </c>
      <c r="P21" s="93">
        <f>N21+O21</f>
        <v>68</v>
      </c>
      <c r="Q21" s="82">
        <f>IFERROR(P21/M21,"-")</f>
        <v>0.69387755102041</v>
      </c>
      <c r="R21" s="81">
        <v>6</v>
      </c>
      <c r="S21" s="81">
        <v>13</v>
      </c>
      <c r="T21" s="82">
        <f>IFERROR(S21/(O21+P21),"-")</f>
        <v>0.18840579710145</v>
      </c>
      <c r="U21" s="182"/>
      <c r="V21" s="84">
        <v>5</v>
      </c>
      <c r="W21" s="82">
        <f>IF(P21=0,"-",V21/P21)</f>
        <v>0.073529411764706</v>
      </c>
      <c r="X21" s="186">
        <v>487000</v>
      </c>
      <c r="Y21" s="187">
        <f>IFERROR(X21/P21,"-")</f>
        <v>7161.7647058824</v>
      </c>
      <c r="Z21" s="187">
        <f>IFERROR(X21/V21,"-")</f>
        <v>97400</v>
      </c>
      <c r="AA21" s="188"/>
      <c r="AB21" s="85"/>
      <c r="AC21" s="79"/>
      <c r="AD21" s="94">
        <v>5</v>
      </c>
      <c r="AE21" s="95">
        <f>IF(P21=0,"",IF(AD21=0,"",(AD21/P21)))</f>
        <v>0.073529411764706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10</v>
      </c>
      <c r="AN21" s="101">
        <f>IF(P21=0,"",IF(AM21=0,"",(AM21/P21)))</f>
        <v>0.14705882352941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13</v>
      </c>
      <c r="AW21" s="107">
        <f>IF(P21=0,"",IF(AV21=0,"",(AV21/P21)))</f>
        <v>0.19117647058824</v>
      </c>
      <c r="AX21" s="106">
        <v>1</v>
      </c>
      <c r="AY21" s="108">
        <f>IFERROR(AX21/AV21,"-")</f>
        <v>0.076923076923077</v>
      </c>
      <c r="AZ21" s="109">
        <v>194000</v>
      </c>
      <c r="BA21" s="110">
        <f>IFERROR(AZ21/AV21,"-")</f>
        <v>14923.076923077</v>
      </c>
      <c r="BB21" s="111"/>
      <c r="BC21" s="111"/>
      <c r="BD21" s="111">
        <v>1</v>
      </c>
      <c r="BE21" s="112">
        <v>15</v>
      </c>
      <c r="BF21" s="113">
        <f>IF(P21=0,"",IF(BE21=0,"",(BE21/P21)))</f>
        <v>0.22058823529412</v>
      </c>
      <c r="BG21" s="112">
        <v>2</v>
      </c>
      <c r="BH21" s="114">
        <f>IFERROR(BG21/BE21,"-")</f>
        <v>0.13333333333333</v>
      </c>
      <c r="BI21" s="115">
        <v>166000</v>
      </c>
      <c r="BJ21" s="116">
        <f>IFERROR(BI21/BE21,"-")</f>
        <v>11066.666666667</v>
      </c>
      <c r="BK21" s="117">
        <v>1</v>
      </c>
      <c r="BL21" s="117"/>
      <c r="BM21" s="117">
        <v>1</v>
      </c>
      <c r="BN21" s="119">
        <v>11</v>
      </c>
      <c r="BO21" s="120">
        <f>IF(P21=0,"",IF(BN21=0,"",(BN21/P21)))</f>
        <v>0.16176470588235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12</v>
      </c>
      <c r="BX21" s="127">
        <f>IF(P21=0,"",IF(BW21=0,"",(BW21/P21)))</f>
        <v>0.17647058823529</v>
      </c>
      <c r="BY21" s="128">
        <v>2</v>
      </c>
      <c r="BZ21" s="129">
        <f>IFERROR(BY21/BW21,"-")</f>
        <v>0.16666666666667</v>
      </c>
      <c r="CA21" s="130">
        <v>127000</v>
      </c>
      <c r="CB21" s="131">
        <f>IFERROR(CA21/BW21,"-")</f>
        <v>10583.333333333</v>
      </c>
      <c r="CC21" s="132"/>
      <c r="CD21" s="132"/>
      <c r="CE21" s="132">
        <v>2</v>
      </c>
      <c r="CF21" s="133">
        <v>2</v>
      </c>
      <c r="CG21" s="134">
        <f>IF(P21=0,"",IF(CF21=0,"",(CF21/P21)))</f>
        <v>0.029411764705882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5</v>
      </c>
      <c r="CP21" s="141">
        <v>487000</v>
      </c>
      <c r="CQ21" s="141">
        <v>194000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2.24375</v>
      </c>
      <c r="B22" s="203" t="s">
        <v>168</v>
      </c>
      <c r="C22" s="203" t="s">
        <v>147</v>
      </c>
      <c r="D22" s="203" t="s">
        <v>132</v>
      </c>
      <c r="E22" s="203"/>
      <c r="F22" s="203" t="s">
        <v>70</v>
      </c>
      <c r="G22" s="203" t="s">
        <v>169</v>
      </c>
      <c r="H22" s="90" t="s">
        <v>170</v>
      </c>
      <c r="I22" s="204" t="s">
        <v>171</v>
      </c>
      <c r="J22" s="188">
        <v>80000</v>
      </c>
      <c r="K22" s="81">
        <v>82</v>
      </c>
      <c r="L22" s="81">
        <v>0</v>
      </c>
      <c r="M22" s="81">
        <v>307</v>
      </c>
      <c r="N22" s="91">
        <v>26</v>
      </c>
      <c r="O22" s="92">
        <v>0</v>
      </c>
      <c r="P22" s="93">
        <f>N22+O22</f>
        <v>26</v>
      </c>
      <c r="Q22" s="82">
        <f>IFERROR(P22/M22,"-")</f>
        <v>0.084690553745928</v>
      </c>
      <c r="R22" s="81">
        <v>1</v>
      </c>
      <c r="S22" s="81">
        <v>9</v>
      </c>
      <c r="T22" s="82">
        <f>IFERROR(S22/(O22+P22),"-")</f>
        <v>0.34615384615385</v>
      </c>
      <c r="U22" s="182">
        <f>IFERROR(J22/SUM(P22:P23),"-")</f>
        <v>851.06382978723</v>
      </c>
      <c r="V22" s="84">
        <v>2</v>
      </c>
      <c r="W22" s="82">
        <f>IF(P22=0,"-",V22/P22)</f>
        <v>0.076923076923077</v>
      </c>
      <c r="X22" s="186">
        <v>87000</v>
      </c>
      <c r="Y22" s="187">
        <f>IFERROR(X22/P22,"-")</f>
        <v>3346.1538461538</v>
      </c>
      <c r="Z22" s="187">
        <f>IFERROR(X22/V22,"-")</f>
        <v>43500</v>
      </c>
      <c r="AA22" s="188">
        <f>SUM(X22:X23)-SUM(J22:J23)</f>
        <v>99500</v>
      </c>
      <c r="AB22" s="85">
        <f>SUM(X22:X23)/SUM(J22:J23)</f>
        <v>2.24375</v>
      </c>
      <c r="AC22" s="79"/>
      <c r="AD22" s="94">
        <v>4</v>
      </c>
      <c r="AE22" s="95">
        <f>IF(P22=0,"",IF(AD22=0,"",(AD22/P22)))</f>
        <v>0.15384615384615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7</v>
      </c>
      <c r="AN22" s="101">
        <f>IF(P22=0,"",IF(AM22=0,"",(AM22/P22)))</f>
        <v>0.26923076923077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4</v>
      </c>
      <c r="AW22" s="107">
        <f>IF(P22=0,"",IF(AV22=0,"",(AV22/P22)))</f>
        <v>0.15384615384615</v>
      </c>
      <c r="AX22" s="106">
        <v>1</v>
      </c>
      <c r="AY22" s="108">
        <f>IFERROR(AX22/AV22,"-")</f>
        <v>0.25</v>
      </c>
      <c r="AZ22" s="109">
        <v>3000</v>
      </c>
      <c r="BA22" s="110">
        <f>IFERROR(AZ22/AV22,"-")</f>
        <v>750</v>
      </c>
      <c r="BB22" s="111">
        <v>1</v>
      </c>
      <c r="BC22" s="111"/>
      <c r="BD22" s="111"/>
      <c r="BE22" s="112">
        <v>7</v>
      </c>
      <c r="BF22" s="113">
        <f>IF(P22=0,"",IF(BE22=0,"",(BE22/P22)))</f>
        <v>0.26923076923077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0.038461538461538</v>
      </c>
      <c r="BP22" s="121">
        <v>1</v>
      </c>
      <c r="BQ22" s="122">
        <f>IFERROR(BP22/BN22,"-")</f>
        <v>1</v>
      </c>
      <c r="BR22" s="123">
        <v>84000</v>
      </c>
      <c r="BS22" s="124">
        <f>IFERROR(BR22/BN22,"-")</f>
        <v>84000</v>
      </c>
      <c r="BT22" s="125"/>
      <c r="BU22" s="125"/>
      <c r="BV22" s="125">
        <v>1</v>
      </c>
      <c r="BW22" s="126">
        <v>3</v>
      </c>
      <c r="BX22" s="127">
        <f>IF(P22=0,"",IF(BW22=0,"",(BW22/P22)))</f>
        <v>0.11538461538462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87000</v>
      </c>
      <c r="CQ22" s="141">
        <v>84000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172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222</v>
      </c>
      <c r="L23" s="81">
        <v>169</v>
      </c>
      <c r="M23" s="81">
        <v>102</v>
      </c>
      <c r="N23" s="91">
        <v>68</v>
      </c>
      <c r="O23" s="92">
        <v>0</v>
      </c>
      <c r="P23" s="93">
        <f>N23+O23</f>
        <v>68</v>
      </c>
      <c r="Q23" s="82">
        <f>IFERROR(P23/M23,"-")</f>
        <v>0.66666666666667</v>
      </c>
      <c r="R23" s="81">
        <v>3</v>
      </c>
      <c r="S23" s="81">
        <v>18</v>
      </c>
      <c r="T23" s="82">
        <f>IFERROR(S23/(O23+P23),"-")</f>
        <v>0.26470588235294</v>
      </c>
      <c r="U23" s="182"/>
      <c r="V23" s="84">
        <v>4</v>
      </c>
      <c r="W23" s="82">
        <f>IF(P23=0,"-",V23/P23)</f>
        <v>0.058823529411765</v>
      </c>
      <c r="X23" s="186">
        <v>92500</v>
      </c>
      <c r="Y23" s="187">
        <f>IFERROR(X23/P23,"-")</f>
        <v>1360.2941176471</v>
      </c>
      <c r="Z23" s="187">
        <f>IFERROR(X23/V23,"-")</f>
        <v>23125</v>
      </c>
      <c r="AA23" s="188"/>
      <c r="AB23" s="85"/>
      <c r="AC23" s="79"/>
      <c r="AD23" s="94">
        <v>19</v>
      </c>
      <c r="AE23" s="95">
        <f>IF(P23=0,"",IF(AD23=0,"",(AD23/P23)))</f>
        <v>0.27941176470588</v>
      </c>
      <c r="AF23" s="94">
        <v>1</v>
      </c>
      <c r="AG23" s="96">
        <f>IFERROR(AF23/AD23,"-")</f>
        <v>0.052631578947368</v>
      </c>
      <c r="AH23" s="97">
        <v>84000</v>
      </c>
      <c r="AI23" s="98">
        <f>IFERROR(AH23/AD23,"-")</f>
        <v>4421.0526315789</v>
      </c>
      <c r="AJ23" s="99"/>
      <c r="AK23" s="99"/>
      <c r="AL23" s="99">
        <v>1</v>
      </c>
      <c r="AM23" s="100">
        <v>12</v>
      </c>
      <c r="AN23" s="101">
        <f>IF(P23=0,"",IF(AM23=0,"",(AM23/P23)))</f>
        <v>0.17647058823529</v>
      </c>
      <c r="AO23" s="100">
        <v>1</v>
      </c>
      <c r="AP23" s="102">
        <f>IFERROR(AP23/AM23,"-")</f>
        <v>0</v>
      </c>
      <c r="AQ23" s="103">
        <v>3000</v>
      </c>
      <c r="AR23" s="104">
        <f>IFERROR(AQ23/AM23,"-")</f>
        <v>250</v>
      </c>
      <c r="AS23" s="105">
        <v>1</v>
      </c>
      <c r="AT23" s="105"/>
      <c r="AU23" s="105"/>
      <c r="AV23" s="106">
        <v>12</v>
      </c>
      <c r="AW23" s="107">
        <f>IF(P23=0,"",IF(AV23=0,"",(AV23/P23)))</f>
        <v>0.17647058823529</v>
      </c>
      <c r="AX23" s="106">
        <v>1</v>
      </c>
      <c r="AY23" s="108">
        <f>IFERROR(AX23/AV23,"-")</f>
        <v>0.083333333333333</v>
      </c>
      <c r="AZ23" s="109">
        <v>3000</v>
      </c>
      <c r="BA23" s="110">
        <f>IFERROR(AZ23/AV23,"-")</f>
        <v>250</v>
      </c>
      <c r="BB23" s="111">
        <v>1</v>
      </c>
      <c r="BC23" s="111"/>
      <c r="BD23" s="111"/>
      <c r="BE23" s="112">
        <v>14</v>
      </c>
      <c r="BF23" s="113">
        <f>IF(P23=0,"",IF(BE23=0,"",(BE23/P23)))</f>
        <v>0.20588235294118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5</v>
      </c>
      <c r="BO23" s="120">
        <f>IF(P23=0,"",IF(BN23=0,"",(BN23/P23)))</f>
        <v>0.073529411764706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5</v>
      </c>
      <c r="BX23" s="127">
        <f>IF(P23=0,"",IF(BW23=0,"",(BW23/P23)))</f>
        <v>0.073529411764706</v>
      </c>
      <c r="BY23" s="128">
        <v>1</v>
      </c>
      <c r="BZ23" s="129">
        <f>IFERROR(BY23/BW23,"-")</f>
        <v>0.2</v>
      </c>
      <c r="CA23" s="130">
        <v>2500</v>
      </c>
      <c r="CB23" s="131">
        <f>IFERROR(CA23/BW23,"-")</f>
        <v>500</v>
      </c>
      <c r="CC23" s="132">
        <v>1</v>
      </c>
      <c r="CD23" s="132"/>
      <c r="CE23" s="132"/>
      <c r="CF23" s="133">
        <v>1</v>
      </c>
      <c r="CG23" s="134">
        <f>IF(P23=0,"",IF(CF23=0,"",(CF23/P23)))</f>
        <v>0.014705882352941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4</v>
      </c>
      <c r="CP23" s="141">
        <v>92500</v>
      </c>
      <c r="CQ23" s="141">
        <v>84000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0.29090909090909</v>
      </c>
      <c r="B24" s="203" t="s">
        <v>173</v>
      </c>
      <c r="C24" s="203" t="s">
        <v>131</v>
      </c>
      <c r="D24" s="203" t="s">
        <v>138</v>
      </c>
      <c r="E24" s="203"/>
      <c r="F24" s="203" t="s">
        <v>70</v>
      </c>
      <c r="G24" s="203" t="s">
        <v>174</v>
      </c>
      <c r="H24" s="90" t="s">
        <v>153</v>
      </c>
      <c r="I24" s="90" t="s">
        <v>126</v>
      </c>
      <c r="J24" s="188">
        <v>110000</v>
      </c>
      <c r="K24" s="81">
        <v>16</v>
      </c>
      <c r="L24" s="81">
        <v>0</v>
      </c>
      <c r="M24" s="81">
        <v>72</v>
      </c>
      <c r="N24" s="91">
        <v>4</v>
      </c>
      <c r="O24" s="92">
        <v>0</v>
      </c>
      <c r="P24" s="93">
        <f>N24+O24</f>
        <v>4</v>
      </c>
      <c r="Q24" s="82">
        <f>IFERROR(P24/M24,"-")</f>
        <v>0.055555555555556</v>
      </c>
      <c r="R24" s="81">
        <v>2</v>
      </c>
      <c r="S24" s="81">
        <v>0</v>
      </c>
      <c r="T24" s="82">
        <f>IFERROR(S24/(O24+P24),"-")</f>
        <v>0</v>
      </c>
      <c r="U24" s="182">
        <f>IFERROR(J24/SUM(P24:P25),"-")</f>
        <v>3333.3333333333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-78000</v>
      </c>
      <c r="AB24" s="85">
        <f>SUM(X24:X25)/SUM(J24:J25)</f>
        <v>0.29090909090909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2</v>
      </c>
      <c r="AW24" s="107">
        <f>IF(P24=0,"",IF(AV24=0,"",(AV24/P24)))</f>
        <v>0.5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1</v>
      </c>
      <c r="BF24" s="113">
        <f>IF(P24=0,"",IF(BE24=0,"",(BE24/P24)))</f>
        <v>0.25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0.25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175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108</v>
      </c>
      <c r="L25" s="81">
        <v>94</v>
      </c>
      <c r="M25" s="81">
        <v>59</v>
      </c>
      <c r="N25" s="91">
        <v>29</v>
      </c>
      <c r="O25" s="92">
        <v>0</v>
      </c>
      <c r="P25" s="93">
        <f>N25+O25</f>
        <v>29</v>
      </c>
      <c r="Q25" s="82">
        <f>IFERROR(P25/M25,"-")</f>
        <v>0.49152542372881</v>
      </c>
      <c r="R25" s="81">
        <v>1</v>
      </c>
      <c r="S25" s="81">
        <v>2</v>
      </c>
      <c r="T25" s="82">
        <f>IFERROR(S25/(O25+P25),"-")</f>
        <v>0.068965517241379</v>
      </c>
      <c r="U25" s="182"/>
      <c r="V25" s="84">
        <v>1</v>
      </c>
      <c r="W25" s="82">
        <f>IF(P25=0,"-",V25/P25)</f>
        <v>0.03448275862069</v>
      </c>
      <c r="X25" s="186">
        <v>32000</v>
      </c>
      <c r="Y25" s="187">
        <f>IFERROR(X25/P25,"-")</f>
        <v>1103.4482758621</v>
      </c>
      <c r="Z25" s="187">
        <f>IFERROR(X25/V25,"-")</f>
        <v>32000</v>
      </c>
      <c r="AA25" s="188"/>
      <c r="AB25" s="85"/>
      <c r="AC25" s="79"/>
      <c r="AD25" s="94">
        <v>6</v>
      </c>
      <c r="AE25" s="95">
        <f>IF(P25=0,"",IF(AD25=0,"",(AD25/P25)))</f>
        <v>0.20689655172414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9</v>
      </c>
      <c r="AN25" s="101">
        <f>IF(P25=0,"",IF(AM25=0,"",(AM25/P25)))</f>
        <v>0.31034482758621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3</v>
      </c>
      <c r="AW25" s="107">
        <f>IF(P25=0,"",IF(AV25=0,"",(AV25/P25)))</f>
        <v>0.10344827586207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6</v>
      </c>
      <c r="BF25" s="113">
        <f>IF(P25=0,"",IF(BE25=0,"",(BE25/P25)))</f>
        <v>0.20689655172414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4</v>
      </c>
      <c r="BO25" s="120">
        <f>IF(P25=0,"",IF(BN25=0,"",(BN25/P25)))</f>
        <v>0.13793103448276</v>
      </c>
      <c r="BP25" s="121">
        <v>1</v>
      </c>
      <c r="BQ25" s="122">
        <f>IFERROR(BP25/BN25,"-")</f>
        <v>0.25</v>
      </c>
      <c r="BR25" s="123">
        <v>32000</v>
      </c>
      <c r="BS25" s="124">
        <f>IFERROR(BR25/BN25,"-")</f>
        <v>8000</v>
      </c>
      <c r="BT25" s="125"/>
      <c r="BU25" s="125"/>
      <c r="BV25" s="125">
        <v>1</v>
      </c>
      <c r="BW25" s="126">
        <v>1</v>
      </c>
      <c r="BX25" s="127">
        <f>IF(P25=0,"",IF(BW25=0,"",(BW25/P25)))</f>
        <v>0.03448275862069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32000</v>
      </c>
      <c r="CQ25" s="141">
        <v>32000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30"/>
      <c r="B26" s="87"/>
      <c r="C26" s="88"/>
      <c r="D26" s="88"/>
      <c r="E26" s="88"/>
      <c r="F26" s="89"/>
      <c r="G26" s="90"/>
      <c r="H26" s="90"/>
      <c r="I26" s="90"/>
      <c r="J26" s="192"/>
      <c r="K26" s="34"/>
      <c r="L26" s="34"/>
      <c r="M26" s="31"/>
      <c r="N26" s="23"/>
      <c r="O26" s="23"/>
      <c r="P26" s="23"/>
      <c r="Q26" s="33"/>
      <c r="R26" s="32"/>
      <c r="S26" s="23"/>
      <c r="T26" s="32"/>
      <c r="U26" s="183"/>
      <c r="V26" s="25"/>
      <c r="W26" s="25"/>
      <c r="X26" s="189"/>
      <c r="Y26" s="189"/>
      <c r="Z26" s="189"/>
      <c r="AA26" s="189"/>
      <c r="AB26" s="33"/>
      <c r="AC26" s="59"/>
      <c r="AD26" s="63"/>
      <c r="AE26" s="64"/>
      <c r="AF26" s="63"/>
      <c r="AG26" s="67"/>
      <c r="AH26" s="68"/>
      <c r="AI26" s="69"/>
      <c r="AJ26" s="70"/>
      <c r="AK26" s="70"/>
      <c r="AL26" s="70"/>
      <c r="AM26" s="63"/>
      <c r="AN26" s="64"/>
      <c r="AO26" s="63"/>
      <c r="AP26" s="67"/>
      <c r="AQ26" s="68"/>
      <c r="AR26" s="69"/>
      <c r="AS26" s="70"/>
      <c r="AT26" s="70"/>
      <c r="AU26" s="70"/>
      <c r="AV26" s="63"/>
      <c r="AW26" s="64"/>
      <c r="AX26" s="63"/>
      <c r="AY26" s="67"/>
      <c r="AZ26" s="68"/>
      <c r="BA26" s="69"/>
      <c r="BB26" s="70"/>
      <c r="BC26" s="70"/>
      <c r="BD26" s="70"/>
      <c r="BE26" s="63"/>
      <c r="BF26" s="64"/>
      <c r="BG26" s="63"/>
      <c r="BH26" s="67"/>
      <c r="BI26" s="68"/>
      <c r="BJ26" s="69"/>
      <c r="BK26" s="70"/>
      <c r="BL26" s="70"/>
      <c r="BM26" s="70"/>
      <c r="BN26" s="65"/>
      <c r="BO26" s="66"/>
      <c r="BP26" s="63"/>
      <c r="BQ26" s="67"/>
      <c r="BR26" s="68"/>
      <c r="BS26" s="69"/>
      <c r="BT26" s="70"/>
      <c r="BU26" s="70"/>
      <c r="BV26" s="70"/>
      <c r="BW26" s="65"/>
      <c r="BX26" s="66"/>
      <c r="BY26" s="63"/>
      <c r="BZ26" s="67"/>
      <c r="CA26" s="68"/>
      <c r="CB26" s="69"/>
      <c r="CC26" s="70"/>
      <c r="CD26" s="70"/>
      <c r="CE26" s="70"/>
      <c r="CF26" s="65"/>
      <c r="CG26" s="66"/>
      <c r="CH26" s="63"/>
      <c r="CI26" s="67"/>
      <c r="CJ26" s="68"/>
      <c r="CK26" s="69"/>
      <c r="CL26" s="70"/>
      <c r="CM26" s="70"/>
      <c r="CN26" s="70"/>
      <c r="CO26" s="71"/>
      <c r="CP26" s="68"/>
      <c r="CQ26" s="68"/>
      <c r="CR26" s="68"/>
      <c r="CS26" s="72"/>
    </row>
    <row r="27" spans="1:98">
      <c r="A27" s="30"/>
      <c r="B27" s="37"/>
      <c r="C27" s="21"/>
      <c r="D27" s="21"/>
      <c r="E27" s="21"/>
      <c r="F27" s="22"/>
      <c r="G27" s="36"/>
      <c r="H27" s="36"/>
      <c r="I27" s="75"/>
      <c r="J27" s="193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61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19">
        <f>AB28</f>
        <v>4.1785714285714</v>
      </c>
      <c r="B28" s="39"/>
      <c r="C28" s="39"/>
      <c r="D28" s="39"/>
      <c r="E28" s="39"/>
      <c r="F28" s="39"/>
      <c r="G28" s="40" t="s">
        <v>176</v>
      </c>
      <c r="H28" s="40"/>
      <c r="I28" s="40"/>
      <c r="J28" s="190">
        <f>SUM(J6:J27)</f>
        <v>1120000</v>
      </c>
      <c r="K28" s="41">
        <f>SUM(K6:K27)</f>
        <v>2948</v>
      </c>
      <c r="L28" s="41">
        <f>SUM(L6:L27)</f>
        <v>1848</v>
      </c>
      <c r="M28" s="41">
        <f>SUM(M6:M27)</f>
        <v>3401</v>
      </c>
      <c r="N28" s="41">
        <f>SUM(N6:N27)</f>
        <v>834</v>
      </c>
      <c r="O28" s="41">
        <f>SUM(O6:O27)</f>
        <v>15</v>
      </c>
      <c r="P28" s="41">
        <f>SUM(P6:P27)</f>
        <v>849</v>
      </c>
      <c r="Q28" s="42">
        <f>IFERROR(P28/M28,"-")</f>
        <v>0.24963246104087</v>
      </c>
      <c r="R28" s="78">
        <f>SUM(R6:R27)</f>
        <v>59</v>
      </c>
      <c r="S28" s="78">
        <f>SUM(S6:S27)</f>
        <v>165</v>
      </c>
      <c r="T28" s="42">
        <f>IFERROR(R28/P28,"-")</f>
        <v>0.069493521790342</v>
      </c>
      <c r="U28" s="184">
        <f>IFERROR(J28/P28,"-")</f>
        <v>1319.199057715</v>
      </c>
      <c r="V28" s="44">
        <f>SUM(V6:V27)</f>
        <v>49</v>
      </c>
      <c r="W28" s="42">
        <f>IFERROR(V28/P28,"-")</f>
        <v>0.057714958775029</v>
      </c>
      <c r="X28" s="190">
        <f>SUM(X6:X27)</f>
        <v>4680000</v>
      </c>
      <c r="Y28" s="190">
        <f>IFERROR(X28/P28,"-")</f>
        <v>5512.3674911661</v>
      </c>
      <c r="Z28" s="190">
        <f>IFERROR(X28/V28,"-")</f>
        <v>95510.204081633</v>
      </c>
      <c r="AA28" s="190">
        <f>X28-J28</f>
        <v>3560000</v>
      </c>
      <c r="AB28" s="47">
        <f>X28/J28</f>
        <v>4.1785714285714</v>
      </c>
      <c r="AC28" s="60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