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<sst xmlns="http://schemas.openxmlformats.org/spreadsheetml/2006/main" uniqueCount="71">
  <si>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</si>
  <si>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</si>
  <si>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</si>
  <si>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</si>
  <si>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</si>
  <si>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</si>
  <si>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</si>
  <si>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</si>
  <si>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</si>
  <si>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</si>
  <si>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</si>
  <si>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</si>
  <si>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</si>
  <si>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</si>
  <si>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</si>
  <si>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</si>
  <si>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</si>
  <si>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</si>
  <si>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</si>
  <si>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</si>
  <si>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</si>
  <si>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</si>
  <si>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</si>
  <si>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</si>
  <si>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11月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</si>
  <si>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</si>
  <si>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</si>
  <si>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</si>
  <si>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</si>
  <si>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</si>
  <si>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</si>
  <si>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</si>
  <si>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</si>
  <si>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</si>
  <si>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</si>
  <si>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</si>
  <si>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</si>
  <si>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</si>
  <si>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</si>
  <si>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</si>
  <si>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</si>
  <si>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</si>
  <si>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</si>
  <si>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</si>
  <si>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</si>
  <si>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</si>
  <si>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</si>
  <si>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</si>
  <si>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</si>
  <si>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</si>
  <si>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</si>
  <si>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</si>
  <si>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</si>
  <si>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</si>
  <si>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</si>
  <si>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</si>
  <si>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</si>
  <si>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</si>
  <si>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</si>
  <si>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</si>
  <si>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pk285</t>
  </si>
  <si>
    <t>文友舎</t>
  </si>
  <si>
    <t>DVD漫画たかし</t>
  </si>
  <si>
    <t>毎月売</t>
  </si>
  <si>
    <t>lp02</t>
  </si>
  <si>
    <t>EXCITING MAX!SPECIAL</t>
  </si>
  <si>
    <t>DVD袋裏1C+コンテンツ枠</t>
  </si>
  <si>
    <t>11月10日(金)</t>
  </si>
  <si>
    <t>pk286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</si>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</sst>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250</v>
      </c>
      <c r="F6" s="81">
        <v>142</v>
      </c>
      <c r="G6" s="81">
        <v>316</v>
      </c>
      <c r="H6" s="91">
        <v>71</v>
      </c>
      <c r="I6" s="92">
        <v>2</v>
      </c>
      <c r="J6" s="145">
        <f>H6+I6</f>
        <v>73</v>
      </c>
      <c r="K6" s="82">
        <f>IFERROR(J6/G6,"-")</f>
        <v>0.23101265822785</v>
      </c>
      <c r="L6" s="81">
        <v>15</v>
      </c>
      <c r="M6" s="81">
        <v>16</v>
      </c>
      <c r="N6" s="82">
        <f>IFERROR(L6/J6,"-")</f>
        <v>0.20547945205479</v>
      </c>
      <c r="O6" s="83">
        <f>IFERROR(D6/J6,"-")</f>
        <v>1712.3287671233</v>
      </c>
      <c r="P6" s="84">
        <v>5</v>
      </c>
      <c r="Q6" s="82">
        <f>IFERROR(P6/J6,"-")</f>
        <v>0.068493150684932</v>
      </c>
      <c r="R6" s="200">
        <v>529000</v>
      </c>
      <c r="S6" s="201">
        <f>IFERROR(R6/J6,"-")</f>
        <v>7246.5753424658</v>
      </c>
      <c r="T6" s="201">
        <f>IFERROR(R6/P6,"-")</f>
        <v>105800</v>
      </c>
      <c r="U6" s="195">
        <f>IFERROR(R6-D6,"-")</f>
        <v>404000</v>
      </c>
      <c r="V6" s="85">
        <f>R6/D6</f>
        <v>4.232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250</v>
      </c>
      <c r="F9" s="41">
        <f>SUM(F6:F7)</f>
        <v>142</v>
      </c>
      <c r="G9" s="41">
        <f>SUM(G6:G7)</f>
        <v>316</v>
      </c>
      <c r="H9" s="41">
        <f>SUM(H6:H7)</f>
        <v>71</v>
      </c>
      <c r="I9" s="41">
        <f>SUM(I6:I7)</f>
        <v>2</v>
      </c>
      <c r="J9" s="41">
        <f>SUM(J6:J7)</f>
        <v>73</v>
      </c>
      <c r="K9" s="42">
        <f>IFERROR(J9/G9,"-")</f>
        <v>0.23101265822785</v>
      </c>
      <c r="L9" s="78">
        <f>SUM(L6:L7)</f>
        <v>15</v>
      </c>
      <c r="M9" s="78">
        <f>SUM(M6:M7)</f>
        <v>16</v>
      </c>
      <c r="N9" s="42">
        <f>IFERROR(L9/J9,"-")</f>
        <v>0.20547945205479</v>
      </c>
      <c r="O9" s="43">
        <f>IFERROR(D9/J9,"-")</f>
        <v>1712.3287671233</v>
      </c>
      <c r="P9" s="44">
        <f>SUM(P6:P7)</f>
        <v>5</v>
      </c>
      <c r="Q9" s="42">
        <f>IFERROR(P9/J9,"-")</f>
        <v>0.068493150684932</v>
      </c>
      <c r="R9" s="45">
        <f>SUM(R6:R7)</f>
        <v>529000</v>
      </c>
      <c r="S9" s="45">
        <f>IFERROR(R9/J9,"-")</f>
        <v>7246.5753424658</v>
      </c>
      <c r="T9" s="45">
        <f>IFERROR(R9/P9,"-")</f>
        <v>105800</v>
      </c>
      <c r="U9" s="46">
        <f>SUM(U6:U7)</f>
        <v>404000</v>
      </c>
      <c r="V9" s="47">
        <f>IFERROR(R9/D9,"-")</f>
        <v>4.232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4.232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33</v>
      </c>
      <c r="L6" s="81">
        <v>0</v>
      </c>
      <c r="M6" s="81">
        <v>156</v>
      </c>
      <c r="N6" s="91">
        <v>12</v>
      </c>
      <c r="O6" s="92">
        <v>0</v>
      </c>
      <c r="P6" s="93">
        <f>N6+O6</f>
        <v>12</v>
      </c>
      <c r="Q6" s="82">
        <f>IFERROR(P6/M6,"-")</f>
        <v>0.076923076923077</v>
      </c>
      <c r="R6" s="81">
        <v>1</v>
      </c>
      <c r="S6" s="81">
        <v>3</v>
      </c>
      <c r="T6" s="82">
        <f>IFERROR(S6/(O6+P6),"-")</f>
        <v>0.25</v>
      </c>
      <c r="U6" s="182">
        <f>IFERROR(J6/SUM(P6:P7),"-")</f>
        <v>1712.3287671233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404000</v>
      </c>
      <c r="AB6" s="85">
        <f>SUM(X6:X7)/SUM(J6:J7)</f>
        <v>4.232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0.083333333333333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0.083333333333333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0.16666666666667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217</v>
      </c>
      <c r="L7" s="81">
        <v>142</v>
      </c>
      <c r="M7" s="81">
        <v>160</v>
      </c>
      <c r="N7" s="91">
        <v>59</v>
      </c>
      <c r="O7" s="92">
        <v>2</v>
      </c>
      <c r="P7" s="93">
        <f>N7+O7</f>
        <v>61</v>
      </c>
      <c r="Q7" s="82">
        <f>IFERROR(P7/M7,"-")</f>
        <v>0.38125</v>
      </c>
      <c r="R7" s="81">
        <v>14</v>
      </c>
      <c r="S7" s="81">
        <v>13</v>
      </c>
      <c r="T7" s="82">
        <f>IFERROR(S7/(O7+P7),"-")</f>
        <v>0.20634920634921</v>
      </c>
      <c r="U7" s="182"/>
      <c r="V7" s="84">
        <v>5</v>
      </c>
      <c r="W7" s="82">
        <f>IF(P7=0,"-",V7/P7)</f>
        <v>0.081967213114754</v>
      </c>
      <c r="X7" s="186">
        <v>529000</v>
      </c>
      <c r="Y7" s="187">
        <f>IFERROR(X7/P7,"-")</f>
        <v>8672.131147541</v>
      </c>
      <c r="Z7" s="187">
        <f>IFERROR(X7/V7,"-")</f>
        <v>105800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0.032786885245902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9</v>
      </c>
      <c r="AW7" s="107">
        <f>IF(P7=0,"",IF(AV7=0,"",(AV7/P7)))</f>
        <v>0.14754098360656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0.081967213114754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23</v>
      </c>
      <c r="BO7" s="120">
        <f>IF(P7=0,"",IF(BN7=0,"",(BN7/P7)))</f>
        <v>0.37704918032787</v>
      </c>
      <c r="BP7" s="121">
        <v>3</v>
      </c>
      <c r="BQ7" s="122">
        <f>IFERROR(BP7/BN7,"-")</f>
        <v>0.1304347826087</v>
      </c>
      <c r="BR7" s="123">
        <v>23000</v>
      </c>
      <c r="BS7" s="124">
        <f>IFERROR(BR7/BN7,"-")</f>
        <v>1000</v>
      </c>
      <c r="BT7" s="125">
        <v>1</v>
      </c>
      <c r="BU7" s="125">
        <v>2</v>
      </c>
      <c r="BV7" s="125"/>
      <c r="BW7" s="126">
        <v>14</v>
      </c>
      <c r="BX7" s="127">
        <f>IF(P7=0,"",IF(BW7=0,"",(BW7/P7)))</f>
        <v>0.22950819672131</v>
      </c>
      <c r="BY7" s="128">
        <v>1</v>
      </c>
      <c r="BZ7" s="129">
        <f>IFERROR(BY7/BW7,"-")</f>
        <v>0.071428571428571</v>
      </c>
      <c r="CA7" s="130">
        <v>3000</v>
      </c>
      <c r="CB7" s="131">
        <f>IFERROR(CA7/BW7,"-")</f>
        <v>214.28571428571</v>
      </c>
      <c r="CC7" s="132">
        <v>1</v>
      </c>
      <c r="CD7" s="132"/>
      <c r="CE7" s="132"/>
      <c r="CF7" s="133">
        <v>8</v>
      </c>
      <c r="CG7" s="134">
        <f>IF(P7=0,"",IF(CF7=0,"",(CF7/P7)))</f>
        <v>0.13114754098361</v>
      </c>
      <c r="CH7" s="135">
        <v>1</v>
      </c>
      <c r="CI7" s="136">
        <f>IFERROR(CH7/CF7,"-")</f>
        <v>0.125</v>
      </c>
      <c r="CJ7" s="137">
        <v>503000</v>
      </c>
      <c r="CK7" s="138">
        <f>IFERROR(CJ7/CF7,"-")</f>
        <v>62875</v>
      </c>
      <c r="CL7" s="139"/>
      <c r="CM7" s="139"/>
      <c r="CN7" s="139">
        <v>1</v>
      </c>
      <c r="CO7" s="140">
        <v>5</v>
      </c>
      <c r="CP7" s="141">
        <v>529000</v>
      </c>
      <c r="CQ7" s="141">
        <v>503000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4.232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250</v>
      </c>
      <c r="L10" s="41">
        <f>SUM(L6:L9)</f>
        <v>142</v>
      </c>
      <c r="M10" s="41">
        <f>SUM(M6:M9)</f>
        <v>316</v>
      </c>
      <c r="N10" s="41">
        <f>SUM(N6:N9)</f>
        <v>71</v>
      </c>
      <c r="O10" s="41">
        <f>SUM(O6:O9)</f>
        <v>2</v>
      </c>
      <c r="P10" s="41">
        <f>SUM(P6:P9)</f>
        <v>73</v>
      </c>
      <c r="Q10" s="42">
        <f>IFERROR(P10/M10,"-")</f>
        <v>0.23101265822785</v>
      </c>
      <c r="R10" s="78">
        <f>SUM(R6:R9)</f>
        <v>15</v>
      </c>
      <c r="S10" s="78">
        <f>SUM(S6:S9)</f>
        <v>16</v>
      </c>
      <c r="T10" s="42">
        <f>IFERROR(R10/P10,"-")</f>
        <v>0.20547945205479</v>
      </c>
      <c r="U10" s="184">
        <f>IFERROR(J10/P10,"-")</f>
        <v>1712.3287671233</v>
      </c>
      <c r="V10" s="44">
        <f>SUM(V6:V9)</f>
        <v>5</v>
      </c>
      <c r="W10" s="42">
        <f>IFERROR(V10/P10,"-")</f>
        <v>0.068493150684932</v>
      </c>
      <c r="X10" s="190">
        <f>SUM(X6:X9)</f>
        <v>529000</v>
      </c>
      <c r="Y10" s="190">
        <f>IFERROR(X10/P10,"-")</f>
        <v>7246.5753424658</v>
      </c>
      <c r="Z10" s="190">
        <f>IFERROR(X10/V10,"-")</f>
        <v>105800</v>
      </c>
      <c r="AA10" s="190">
        <f>X10-J10</f>
        <v>404000</v>
      </c>
      <c r="AB10" s="47">
        <f>X10/J10</f>
        <v>4.232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