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<sst xmlns="http://schemas.openxmlformats.org/spreadsheetml/2006/main" uniqueCount="71">
  <si>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</si>
  <si>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</si>
  <si>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</si>
  <si>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</si>
  <si>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</si>
  <si>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</si>
  <si>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</si>
  <si>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</si>
  <si>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</si>
  <si>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</si>
  <si>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</si>
  <si>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</si>
  <si>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</si>
  <si>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</si>
  <si>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</si>
  <si>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</si>
  <si>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</si>
  <si>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</si>
  <si>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</si>
  <si>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</si>
  <si>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</si>
  <si>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</si>
  <si>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</si>
  <si>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</si>
  <si>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</si>
  <si>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</si>
  <si>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</si>
  <si>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</si>
  <si>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</si>
  <si>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</si>
  <si>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</si>
  <si>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</si>
  <si>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</si>
  <si>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</si>
  <si>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</si>
  <si>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</si>
  <si>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</si>
  <si>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</si>
  <si>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</si>
  <si>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</si>
  <si>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</si>
  <si>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</si>
  <si>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</si>
  <si>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</si>
  <si>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</si>
  <si>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</si>
  <si>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</si>
  <si>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</si>
  <si>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</si>
  <si>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</si>
  <si>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</si>
  <si>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</si>
  <si>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</si>
  <si>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</si>
  <si>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</si>
  <si>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</si>
  <si>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</si>
  <si>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</si>
  <si>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</si>
  <si>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</si>
  <si>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pk283</t>
  </si>
  <si>
    <t>文友舎</t>
  </si>
  <si>
    <t>DVD漫画たかし</t>
  </si>
  <si>
    <t>毎月売</t>
  </si>
  <si>
    <t>lp02</t>
  </si>
  <si>
    <t>EXCITING MAX!SPECIAL</t>
  </si>
  <si>
    <t>DVD袋裏1C+コンテンツ枠</t>
  </si>
  <si>
    <t>9月11日(月)</t>
  </si>
  <si>
    <t>pk284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</si>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</sst>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280</v>
      </c>
      <c r="F6" s="81">
        <v>143</v>
      </c>
      <c r="G6" s="81">
        <v>304</v>
      </c>
      <c r="H6" s="91">
        <v>55</v>
      </c>
      <c r="I6" s="92">
        <v>2</v>
      </c>
      <c r="J6" s="145">
        <f>H6+I6</f>
        <v>57</v>
      </c>
      <c r="K6" s="82">
        <f>IFERROR(J6/G6,"-")</f>
        <v>0.1875</v>
      </c>
      <c r="L6" s="81">
        <v>12</v>
      </c>
      <c r="M6" s="81">
        <v>9</v>
      </c>
      <c r="N6" s="82">
        <f>IFERROR(L6/J6,"-")</f>
        <v>0.21052631578947</v>
      </c>
      <c r="O6" s="83">
        <f>IFERROR(D6/J6,"-")</f>
        <v>2192.9824561404</v>
      </c>
      <c r="P6" s="84">
        <v>1</v>
      </c>
      <c r="Q6" s="82">
        <f>IFERROR(P6/J6,"-")</f>
        <v>0.017543859649123</v>
      </c>
      <c r="R6" s="200">
        <v>63000</v>
      </c>
      <c r="S6" s="201">
        <f>IFERROR(R6/J6,"-")</f>
        <v>1105.2631578947</v>
      </c>
      <c r="T6" s="201">
        <f>IFERROR(R6/P6,"-")</f>
        <v>63000</v>
      </c>
      <c r="U6" s="195">
        <f>IFERROR(R6-D6,"-")</f>
        <v>-62000</v>
      </c>
      <c r="V6" s="85">
        <f>R6/D6</f>
        <v>0.504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280</v>
      </c>
      <c r="F9" s="41">
        <f>SUM(F6:F7)</f>
        <v>143</v>
      </c>
      <c r="G9" s="41">
        <f>SUM(G6:G7)</f>
        <v>304</v>
      </c>
      <c r="H9" s="41">
        <f>SUM(H6:H7)</f>
        <v>55</v>
      </c>
      <c r="I9" s="41">
        <f>SUM(I6:I7)</f>
        <v>2</v>
      </c>
      <c r="J9" s="41">
        <f>SUM(J6:J7)</f>
        <v>57</v>
      </c>
      <c r="K9" s="42">
        <f>IFERROR(J9/G9,"-")</f>
        <v>0.1875</v>
      </c>
      <c r="L9" s="78">
        <f>SUM(L6:L7)</f>
        <v>12</v>
      </c>
      <c r="M9" s="78">
        <f>SUM(M6:M7)</f>
        <v>9</v>
      </c>
      <c r="N9" s="42">
        <f>IFERROR(L9/J9,"-")</f>
        <v>0.21052631578947</v>
      </c>
      <c r="O9" s="43">
        <f>IFERROR(D9/J9,"-")</f>
        <v>2192.9824561404</v>
      </c>
      <c r="P9" s="44">
        <f>SUM(P6:P7)</f>
        <v>1</v>
      </c>
      <c r="Q9" s="42">
        <f>IFERROR(P9/J9,"-")</f>
        <v>0.017543859649123</v>
      </c>
      <c r="R9" s="45">
        <f>SUM(R6:R7)</f>
        <v>63000</v>
      </c>
      <c r="S9" s="45">
        <f>IFERROR(R9/J9,"-")</f>
        <v>1105.2631578947</v>
      </c>
      <c r="T9" s="45">
        <f>IFERROR(R9/P9,"-")</f>
        <v>63000</v>
      </c>
      <c r="U9" s="46">
        <f>SUM(U6:U7)</f>
        <v>-62000</v>
      </c>
      <c r="V9" s="47">
        <f>IFERROR(R9/D9,"-")</f>
        <v>0.504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0.504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25</v>
      </c>
      <c r="L6" s="81">
        <v>0</v>
      </c>
      <c r="M6" s="81">
        <v>140</v>
      </c>
      <c r="N6" s="91">
        <v>9</v>
      </c>
      <c r="O6" s="92">
        <v>1</v>
      </c>
      <c r="P6" s="93">
        <f>N6+O6</f>
        <v>10</v>
      </c>
      <c r="Q6" s="82">
        <f>IFERROR(P6/M6,"-")</f>
        <v>0.071428571428571</v>
      </c>
      <c r="R6" s="81">
        <v>1</v>
      </c>
      <c r="S6" s="81">
        <v>5</v>
      </c>
      <c r="T6" s="82">
        <f>IFERROR(S6/(O6+P6),"-")</f>
        <v>0.45454545454545</v>
      </c>
      <c r="U6" s="182">
        <f>IFERROR(J6/SUM(P6:P7),"-")</f>
        <v>2192.9824561404</v>
      </c>
      <c r="V6" s="84">
        <v>1</v>
      </c>
      <c r="W6" s="82">
        <f>IF(P6=0,"-",V6/P6)</f>
        <v>0.1</v>
      </c>
      <c r="X6" s="186">
        <v>63000</v>
      </c>
      <c r="Y6" s="187">
        <f>IFERROR(X6/P6,"-")</f>
        <v>6300</v>
      </c>
      <c r="Z6" s="187">
        <f>IFERROR(X6/V6,"-")</f>
        <v>63000</v>
      </c>
      <c r="AA6" s="188">
        <f>SUM(X6:X7)-SUM(J6:J7)</f>
        <v>-62000</v>
      </c>
      <c r="AB6" s="85">
        <f>SUM(X6:X7)/SUM(J6:J7)</f>
        <v>0.504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</v>
      </c>
      <c r="BY6" s="128">
        <v>1</v>
      </c>
      <c r="BZ6" s="129">
        <f>IFERROR(BY6/BW6,"-")</f>
        <v>1</v>
      </c>
      <c r="CA6" s="130">
        <v>63000</v>
      </c>
      <c r="CB6" s="131">
        <f>IFERROR(CA6/BW6,"-")</f>
        <v>63000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63000</v>
      </c>
      <c r="CQ6" s="141">
        <v>63000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255</v>
      </c>
      <c r="L7" s="81">
        <v>143</v>
      </c>
      <c r="M7" s="81">
        <v>164</v>
      </c>
      <c r="N7" s="91">
        <v>46</v>
      </c>
      <c r="O7" s="92">
        <v>1</v>
      </c>
      <c r="P7" s="93">
        <f>N7+O7</f>
        <v>47</v>
      </c>
      <c r="Q7" s="82">
        <f>IFERROR(P7/M7,"-")</f>
        <v>0.28658536585366</v>
      </c>
      <c r="R7" s="81">
        <v>11</v>
      </c>
      <c r="S7" s="81">
        <v>4</v>
      </c>
      <c r="T7" s="82">
        <f>IFERROR(S7/(O7+P7),"-")</f>
        <v>0.083333333333333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>
        <v>1</v>
      </c>
      <c r="AE7" s="95">
        <f>IF(P7=0,"",IF(AD7=0,"",(AD7/P7)))</f>
        <v>0.021276595744681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7</v>
      </c>
      <c r="AN7" s="101">
        <f>IF(P7=0,"",IF(AM7=0,"",(AM7/P7)))</f>
        <v>0.14893617021277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0.1063829787234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0.085106382978723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16</v>
      </c>
      <c r="BO7" s="120">
        <f>IF(P7=0,"",IF(BN7=0,"",(BN7/P7)))</f>
        <v>0.34042553191489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11</v>
      </c>
      <c r="BX7" s="127">
        <f>IF(P7=0,"",IF(BW7=0,"",(BW7/P7)))</f>
        <v>0.23404255319149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0.063829787234043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0.504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280</v>
      </c>
      <c r="L10" s="41">
        <f>SUM(L6:L9)</f>
        <v>143</v>
      </c>
      <c r="M10" s="41">
        <f>SUM(M6:M9)</f>
        <v>304</v>
      </c>
      <c r="N10" s="41">
        <f>SUM(N6:N9)</f>
        <v>55</v>
      </c>
      <c r="O10" s="41">
        <f>SUM(O6:O9)</f>
        <v>2</v>
      </c>
      <c r="P10" s="41">
        <f>SUM(P6:P9)</f>
        <v>57</v>
      </c>
      <c r="Q10" s="42">
        <f>IFERROR(P10/M10,"-")</f>
        <v>0.1875</v>
      </c>
      <c r="R10" s="78">
        <f>SUM(R6:R9)</f>
        <v>12</v>
      </c>
      <c r="S10" s="78">
        <f>SUM(S6:S9)</f>
        <v>9</v>
      </c>
      <c r="T10" s="42">
        <f>IFERROR(R10/P10,"-")</f>
        <v>0.21052631578947</v>
      </c>
      <c r="U10" s="184">
        <f>IFERROR(J10/P10,"-")</f>
        <v>2192.9824561404</v>
      </c>
      <c r="V10" s="44">
        <f>SUM(V6:V9)</f>
        <v>1</v>
      </c>
      <c r="W10" s="42">
        <f>IFERROR(V10/P10,"-")</f>
        <v>0.017543859649123</v>
      </c>
      <c r="X10" s="190">
        <f>SUM(X6:X9)</f>
        <v>63000</v>
      </c>
      <c r="Y10" s="190">
        <f>IFERROR(X10/P10,"-")</f>
        <v>1105.2631578947</v>
      </c>
      <c r="Z10" s="190">
        <f>IFERROR(X10/V10,"-")</f>
        <v>63000</v>
      </c>
      <c r="AA10" s="190">
        <f>X10-J10</f>
        <v>-62000</v>
      </c>
      <c r="AB10" s="47">
        <f>X10/J10</f>
        <v>0.504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