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<sst xmlns="http://schemas.openxmlformats.org/spreadsheetml/2006/main" uniqueCount="71">
  <si>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</si>
  <si>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</si>
  <si>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</si>
  <si>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</si>
  <si>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</si>
  <si>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</si>
  <si>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</si>
  <si>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</si>
  <si>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</si>
  <si>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</si>
  <si>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</si>
  <si>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</si>
  <si>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</si>
  <si>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</si>
  <si>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</si>
  <si>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</si>
  <si>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</si>
  <si>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</si>
  <si>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</si>
  <si>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</si>
  <si>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</si>
  <si>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</si>
  <si>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</si>
  <si>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</si>
  <si>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</si>
  <si>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</si>
  <si>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</si>
  <si>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</si>
  <si>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</si>
  <si>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</si>
  <si>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</si>
  <si>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</si>
  <si>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</si>
  <si>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</si>
  <si>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</si>
  <si>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</si>
  <si>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</si>
  <si>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</si>
  <si>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</si>
  <si>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</si>
  <si>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</si>
  <si>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</si>
  <si>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</si>
  <si>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</si>
  <si>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</si>
  <si>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</si>
  <si>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</si>
  <si>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</si>
  <si>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</si>
  <si>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</si>
  <si>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</si>
  <si>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</si>
  <si>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</si>
  <si>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</si>
  <si>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</si>
  <si>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</si>
  <si>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</si>
  <si>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</si>
  <si>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</si>
  <si>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</si>
  <si>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pk281</t>
  </si>
  <si>
    <t>文友舎</t>
  </si>
  <si>
    <t>DVD漫画たかし</t>
  </si>
  <si>
    <t>毎月売</t>
  </si>
  <si>
    <t>lp02</t>
  </si>
  <si>
    <t>EXCITING MAX!SPECIAL</t>
  </si>
  <si>
    <t>DVD袋裏1C+コンテンツ枠</t>
  </si>
  <si>
    <t>7月11日(火)</t>
  </si>
  <si>
    <t>pk282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</si>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</sst>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254</v>
      </c>
      <c r="F6" s="81">
        <v>146</v>
      </c>
      <c r="G6" s="81">
        <v>287</v>
      </c>
      <c r="H6" s="91">
        <v>61</v>
      </c>
      <c r="I6" s="92">
        <v>2</v>
      </c>
      <c r="J6" s="145">
        <f>H6+I6</f>
        <v>63</v>
      </c>
      <c r="K6" s="82">
        <f>IFERROR(J6/G6,"-")</f>
        <v>0.21951219512195</v>
      </c>
      <c r="L6" s="81">
        <v>8</v>
      </c>
      <c r="M6" s="81">
        <v>22</v>
      </c>
      <c r="N6" s="82">
        <f>IFERROR(L6/J6,"-")</f>
        <v>0.12698412698413</v>
      </c>
      <c r="O6" s="83">
        <f>IFERROR(D6/J6,"-")</f>
        <v>1984.126984127</v>
      </c>
      <c r="P6" s="84">
        <v>5</v>
      </c>
      <c r="Q6" s="82">
        <f>IFERROR(P6/J6,"-")</f>
        <v>0.079365079365079</v>
      </c>
      <c r="R6" s="200">
        <v>426000</v>
      </c>
      <c r="S6" s="201">
        <f>IFERROR(R6/J6,"-")</f>
        <v>6761.9047619048</v>
      </c>
      <c r="T6" s="201">
        <f>IFERROR(R6/P6,"-")</f>
        <v>85200</v>
      </c>
      <c r="U6" s="195">
        <f>IFERROR(R6-D6,"-")</f>
        <v>301000</v>
      </c>
      <c r="V6" s="85">
        <f>R6/D6</f>
        <v>3.408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254</v>
      </c>
      <c r="F9" s="41">
        <f>SUM(F6:F7)</f>
        <v>146</v>
      </c>
      <c r="G9" s="41">
        <f>SUM(G6:G7)</f>
        <v>287</v>
      </c>
      <c r="H9" s="41">
        <f>SUM(H6:H7)</f>
        <v>61</v>
      </c>
      <c r="I9" s="41">
        <f>SUM(I6:I7)</f>
        <v>2</v>
      </c>
      <c r="J9" s="41">
        <f>SUM(J6:J7)</f>
        <v>63</v>
      </c>
      <c r="K9" s="42">
        <f>IFERROR(J9/G9,"-")</f>
        <v>0.21951219512195</v>
      </c>
      <c r="L9" s="78">
        <f>SUM(L6:L7)</f>
        <v>8</v>
      </c>
      <c r="M9" s="78">
        <f>SUM(M6:M7)</f>
        <v>22</v>
      </c>
      <c r="N9" s="42">
        <f>IFERROR(L9/J9,"-")</f>
        <v>0.12698412698413</v>
      </c>
      <c r="O9" s="43">
        <f>IFERROR(D9/J9,"-")</f>
        <v>1984.126984127</v>
      </c>
      <c r="P9" s="44">
        <f>SUM(P6:P7)</f>
        <v>5</v>
      </c>
      <c r="Q9" s="42">
        <f>IFERROR(P9/J9,"-")</f>
        <v>0.079365079365079</v>
      </c>
      <c r="R9" s="45">
        <f>SUM(R6:R7)</f>
        <v>426000</v>
      </c>
      <c r="S9" s="45">
        <f>IFERROR(R9/J9,"-")</f>
        <v>6761.9047619048</v>
      </c>
      <c r="T9" s="45">
        <f>IFERROR(R9/P9,"-")</f>
        <v>85200</v>
      </c>
      <c r="U9" s="46">
        <f>SUM(U6:U7)</f>
        <v>301000</v>
      </c>
      <c r="V9" s="47">
        <f>IFERROR(R9/D9,"-")</f>
        <v>3.408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3.408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24</v>
      </c>
      <c r="L6" s="81">
        <v>0</v>
      </c>
      <c r="M6" s="81">
        <v>148</v>
      </c>
      <c r="N6" s="91">
        <v>8</v>
      </c>
      <c r="O6" s="92">
        <v>1</v>
      </c>
      <c r="P6" s="93">
        <f>N6+O6</f>
        <v>9</v>
      </c>
      <c r="Q6" s="82">
        <f>IFERROR(P6/M6,"-")</f>
        <v>0.060810810810811</v>
      </c>
      <c r="R6" s="81">
        <v>0</v>
      </c>
      <c r="S6" s="81">
        <v>5</v>
      </c>
      <c r="T6" s="82">
        <f>IFERROR(S6/(O6+P6),"-")</f>
        <v>0.5</v>
      </c>
      <c r="U6" s="182">
        <f>IFERROR(J6/SUM(P6:P7),"-")</f>
        <v>1984.126984127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301000</v>
      </c>
      <c r="AB6" s="85">
        <f>SUM(X6:X7)/SUM(J6:J7)</f>
        <v>3.408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0.55555555555556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0.44444444444444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230</v>
      </c>
      <c r="L7" s="81">
        <v>146</v>
      </c>
      <c r="M7" s="81">
        <v>139</v>
      </c>
      <c r="N7" s="91">
        <v>53</v>
      </c>
      <c r="O7" s="92">
        <v>1</v>
      </c>
      <c r="P7" s="93">
        <f>N7+O7</f>
        <v>54</v>
      </c>
      <c r="Q7" s="82">
        <f>IFERROR(P7/M7,"-")</f>
        <v>0.38848920863309</v>
      </c>
      <c r="R7" s="81">
        <v>8</v>
      </c>
      <c r="S7" s="81">
        <v>17</v>
      </c>
      <c r="T7" s="82">
        <f>IFERROR(S7/(O7+P7),"-")</f>
        <v>0.30909090909091</v>
      </c>
      <c r="U7" s="182"/>
      <c r="V7" s="84">
        <v>5</v>
      </c>
      <c r="W7" s="82">
        <f>IF(P7=0,"-",V7/P7)</f>
        <v>0.092592592592593</v>
      </c>
      <c r="X7" s="186">
        <v>426000</v>
      </c>
      <c r="Y7" s="187">
        <f>IFERROR(X7/P7,"-")</f>
        <v>7888.8888888889</v>
      </c>
      <c r="Z7" s="187">
        <f>IFERROR(X7/V7,"-")</f>
        <v>85200</v>
      </c>
      <c r="AA7" s="188"/>
      <c r="AB7" s="85"/>
      <c r="AC7" s="79"/>
      <c r="AD7" s="94">
        <v>1</v>
      </c>
      <c r="AE7" s="95">
        <f>IF(P7=0,"",IF(AD7=0,"",(AD7/P7)))</f>
        <v>0.018518518518519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0.14814814814815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0.2037037037037</v>
      </c>
      <c r="BG7" s="112">
        <v>1</v>
      </c>
      <c r="BH7" s="114">
        <f>IFERROR(BG7/BE7,"-")</f>
        <v>0.090909090909091</v>
      </c>
      <c r="BI7" s="115">
        <v>3000</v>
      </c>
      <c r="BJ7" s="116">
        <f>IFERROR(BI7/BE7,"-")</f>
        <v>272.72727272727</v>
      </c>
      <c r="BK7" s="117">
        <v>1</v>
      </c>
      <c r="BL7" s="117"/>
      <c r="BM7" s="117"/>
      <c r="BN7" s="119">
        <v>10</v>
      </c>
      <c r="BO7" s="120">
        <f>IF(P7=0,"",IF(BN7=0,"",(BN7/P7)))</f>
        <v>0.18518518518519</v>
      </c>
      <c r="BP7" s="121">
        <v>1</v>
      </c>
      <c r="BQ7" s="122">
        <f>IFERROR(BP7/BN7,"-")</f>
        <v>0.1</v>
      </c>
      <c r="BR7" s="123">
        <v>3000</v>
      </c>
      <c r="BS7" s="124">
        <f>IFERROR(BR7/BN7,"-")</f>
        <v>300</v>
      </c>
      <c r="BT7" s="125">
        <v>1</v>
      </c>
      <c r="BU7" s="125"/>
      <c r="BV7" s="125"/>
      <c r="BW7" s="126">
        <v>12</v>
      </c>
      <c r="BX7" s="127">
        <f>IF(P7=0,"",IF(BW7=0,"",(BW7/P7)))</f>
        <v>0.22222222222222</v>
      </c>
      <c r="BY7" s="128">
        <v>3</v>
      </c>
      <c r="BZ7" s="129">
        <f>IFERROR(BY7/BW7,"-")</f>
        <v>0.25</v>
      </c>
      <c r="CA7" s="130">
        <v>420000</v>
      </c>
      <c r="CB7" s="131">
        <f>IFERROR(CA7/BW7,"-")</f>
        <v>35000</v>
      </c>
      <c r="CC7" s="132"/>
      <c r="CD7" s="132">
        <v>1</v>
      </c>
      <c r="CE7" s="132">
        <v>2</v>
      </c>
      <c r="CF7" s="133">
        <v>3</v>
      </c>
      <c r="CG7" s="134">
        <f>IF(P7=0,"",IF(CF7=0,"",(CF7/P7)))</f>
        <v>0.055555555555556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426000</v>
      </c>
      <c r="CQ7" s="141">
        <v>380000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3.408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254</v>
      </c>
      <c r="L10" s="41">
        <f>SUM(L6:L9)</f>
        <v>146</v>
      </c>
      <c r="M10" s="41">
        <f>SUM(M6:M9)</f>
        <v>287</v>
      </c>
      <c r="N10" s="41">
        <f>SUM(N6:N9)</f>
        <v>61</v>
      </c>
      <c r="O10" s="41">
        <f>SUM(O6:O9)</f>
        <v>2</v>
      </c>
      <c r="P10" s="41">
        <f>SUM(P6:P9)</f>
        <v>63</v>
      </c>
      <c r="Q10" s="42">
        <f>IFERROR(P10/M10,"-")</f>
        <v>0.21951219512195</v>
      </c>
      <c r="R10" s="78">
        <f>SUM(R6:R9)</f>
        <v>8</v>
      </c>
      <c r="S10" s="78">
        <f>SUM(S6:S9)</f>
        <v>22</v>
      </c>
      <c r="T10" s="42">
        <f>IFERROR(R10/P10,"-")</f>
        <v>0.12698412698413</v>
      </c>
      <c r="U10" s="184">
        <f>IFERROR(J10/P10,"-")</f>
        <v>1984.126984127</v>
      </c>
      <c r="V10" s="44">
        <f>SUM(V6:V9)</f>
        <v>5</v>
      </c>
      <c r="W10" s="42">
        <f>IFERROR(V10/P10,"-")</f>
        <v>0.079365079365079</v>
      </c>
      <c r="X10" s="190">
        <f>SUM(X6:X9)</f>
        <v>426000</v>
      </c>
      <c r="Y10" s="190">
        <f>IFERROR(X10/P10,"-")</f>
        <v>6761.9047619048</v>
      </c>
      <c r="Z10" s="190">
        <f>IFERROR(X10/V10,"-")</f>
        <v>85200</v>
      </c>
      <c r="AA10" s="190">
        <f>X10-J10</f>
        <v>301000</v>
      </c>
      <c r="AB10" s="47">
        <f>X10/J10</f>
        <v>3.408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