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<sst xmlns="http://schemas.openxmlformats.org/spreadsheetml/2006/main" uniqueCount="71">
  <si>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</si>
  <si>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</si>
  <si>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</si>
  <si>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</si>
  <si>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</si>
  <si>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</si>
  <si>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</si>
  <si>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</si>
  <si>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</si>
  <si>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</si>
  <si>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</si>
  <si>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</si>
  <si>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</si>
  <si>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</si>
  <si>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</si>
  <si>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</si>
  <si>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</si>
  <si>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</si>
  <si>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</si>
  <si>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</si>
  <si>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</si>
  <si>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</si>
  <si>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</si>
  <si>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</si>
  <si>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</si>
  <si>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</si>
  <si>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</si>
  <si>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</si>
  <si>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</si>
  <si>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</si>
  <si>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</si>
  <si>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</si>
  <si>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</si>
  <si>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</si>
  <si>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</si>
  <si>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</si>
  <si>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</si>
  <si>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</si>
  <si>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</si>
  <si>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</si>
  <si>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</si>
  <si>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</si>
  <si>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</si>
  <si>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</si>
  <si>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</si>
  <si>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</si>
  <si>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</si>
  <si>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</si>
  <si>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</si>
  <si>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</si>
  <si>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</si>
  <si>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</si>
  <si>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</si>
  <si>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</si>
  <si>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</si>
  <si>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</si>
  <si>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</si>
  <si>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</si>
  <si>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</si>
  <si>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</si>
  <si>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pk279</t>
  </si>
  <si>
    <t>文友舎</t>
  </si>
  <si>
    <t>DVD漫画たかし</t>
  </si>
  <si>
    <t>毎月売</t>
  </si>
  <si>
    <t>lp02</t>
  </si>
  <si>
    <t>EXCITING MAX!SPECIAL</t>
  </si>
  <si>
    <t>DVD袋裏1C+コンテンツ枠</t>
  </si>
  <si>
    <t>5月11日(木)</t>
  </si>
  <si>
    <t>pk280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</si>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</sst>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258</v>
      </c>
      <c r="F6" s="81">
        <v>152</v>
      </c>
      <c r="G6" s="81">
        <v>342</v>
      </c>
      <c r="H6" s="91">
        <v>82</v>
      </c>
      <c r="I6" s="92">
        <v>1</v>
      </c>
      <c r="J6" s="145">
        <f>H6+I6</f>
        <v>83</v>
      </c>
      <c r="K6" s="82">
        <f>IFERROR(J6/G6,"-")</f>
        <v>0.24269005847953</v>
      </c>
      <c r="L6" s="81">
        <v>26</v>
      </c>
      <c r="M6" s="81">
        <v>17</v>
      </c>
      <c r="N6" s="82">
        <f>IFERROR(L6/J6,"-")</f>
        <v>0.31325301204819</v>
      </c>
      <c r="O6" s="83">
        <f>IFERROR(D6/J6,"-")</f>
        <v>1506.0240963855</v>
      </c>
      <c r="P6" s="84">
        <v>5</v>
      </c>
      <c r="Q6" s="82">
        <f>IFERROR(P6/J6,"-")</f>
        <v>0.060240963855422</v>
      </c>
      <c r="R6" s="200">
        <v>1105000</v>
      </c>
      <c r="S6" s="201">
        <f>IFERROR(R6/J6,"-")</f>
        <v>13313.253012048</v>
      </c>
      <c r="T6" s="201">
        <f>IFERROR(R6/P6,"-")</f>
        <v>221000</v>
      </c>
      <c r="U6" s="195">
        <f>IFERROR(R6-D6,"-")</f>
        <v>980000</v>
      </c>
      <c r="V6" s="85">
        <f>R6/D6</f>
        <v>8.84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258</v>
      </c>
      <c r="F9" s="41">
        <f>SUM(F6:F7)</f>
        <v>152</v>
      </c>
      <c r="G9" s="41">
        <f>SUM(G6:G7)</f>
        <v>342</v>
      </c>
      <c r="H9" s="41">
        <f>SUM(H6:H7)</f>
        <v>82</v>
      </c>
      <c r="I9" s="41">
        <f>SUM(I6:I7)</f>
        <v>1</v>
      </c>
      <c r="J9" s="41">
        <f>SUM(J6:J7)</f>
        <v>83</v>
      </c>
      <c r="K9" s="42">
        <f>IFERROR(J9/G9,"-")</f>
        <v>0.24269005847953</v>
      </c>
      <c r="L9" s="78">
        <f>SUM(L6:L7)</f>
        <v>26</v>
      </c>
      <c r="M9" s="78">
        <f>SUM(M6:M7)</f>
        <v>17</v>
      </c>
      <c r="N9" s="42">
        <f>IFERROR(L9/J9,"-")</f>
        <v>0.31325301204819</v>
      </c>
      <c r="O9" s="43">
        <f>IFERROR(D9/J9,"-")</f>
        <v>1506.0240963855</v>
      </c>
      <c r="P9" s="44">
        <f>SUM(P6:P7)</f>
        <v>5</v>
      </c>
      <c r="Q9" s="42">
        <f>IFERROR(P9/J9,"-")</f>
        <v>0.060240963855422</v>
      </c>
      <c r="R9" s="45">
        <f>SUM(R6:R7)</f>
        <v>1105000</v>
      </c>
      <c r="S9" s="45">
        <f>IFERROR(R9/J9,"-")</f>
        <v>13313.253012048</v>
      </c>
      <c r="T9" s="45">
        <f>IFERROR(R9/P9,"-")</f>
        <v>221000</v>
      </c>
      <c r="U9" s="46">
        <f>SUM(U6:U7)</f>
        <v>980000</v>
      </c>
      <c r="V9" s="47">
        <f>IFERROR(R9/D9,"-")</f>
        <v>8.84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8.84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39</v>
      </c>
      <c r="L6" s="81">
        <v>0</v>
      </c>
      <c r="M6" s="81">
        <v>173</v>
      </c>
      <c r="N6" s="91">
        <v>16</v>
      </c>
      <c r="O6" s="92">
        <v>0</v>
      </c>
      <c r="P6" s="93">
        <f>N6+O6</f>
        <v>16</v>
      </c>
      <c r="Q6" s="82">
        <f>IFERROR(P6/M6,"-")</f>
        <v>0.092485549132948</v>
      </c>
      <c r="R6" s="81">
        <v>6</v>
      </c>
      <c r="S6" s="81">
        <v>6</v>
      </c>
      <c r="T6" s="82">
        <f>IFERROR(S6/(O6+P6),"-")</f>
        <v>0.375</v>
      </c>
      <c r="U6" s="182">
        <f>IFERROR(J6/SUM(P6:P7),"-")</f>
        <v>1506.0240963855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980000</v>
      </c>
      <c r="AB6" s="85">
        <f>SUM(X6:X7)/SUM(J6:J7)</f>
        <v>8.84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0.1875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0.375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219</v>
      </c>
      <c r="L7" s="81">
        <v>152</v>
      </c>
      <c r="M7" s="81">
        <v>169</v>
      </c>
      <c r="N7" s="91">
        <v>66</v>
      </c>
      <c r="O7" s="92">
        <v>1</v>
      </c>
      <c r="P7" s="93">
        <f>N7+O7</f>
        <v>67</v>
      </c>
      <c r="Q7" s="82">
        <f>IFERROR(P7/M7,"-")</f>
        <v>0.39644970414201</v>
      </c>
      <c r="R7" s="81">
        <v>20</v>
      </c>
      <c r="S7" s="81">
        <v>11</v>
      </c>
      <c r="T7" s="82">
        <f>IFERROR(S7/(O7+P7),"-")</f>
        <v>0.16176470588235</v>
      </c>
      <c r="U7" s="182"/>
      <c r="V7" s="84">
        <v>5</v>
      </c>
      <c r="W7" s="82">
        <f>IF(P7=0,"-",V7/P7)</f>
        <v>0.074626865671642</v>
      </c>
      <c r="X7" s="186">
        <v>1105000</v>
      </c>
      <c r="Y7" s="187">
        <f>IFERROR(X7/P7,"-")</f>
        <v>16492.537313433</v>
      </c>
      <c r="Z7" s="187">
        <f>IFERROR(X7/V7,"-")</f>
        <v>221000</v>
      </c>
      <c r="AA7" s="188"/>
      <c r="AB7" s="85"/>
      <c r="AC7" s="79"/>
      <c r="AD7" s="94">
        <v>1</v>
      </c>
      <c r="AE7" s="95">
        <f>IF(P7=0,"",IF(AD7=0,"",(AD7/P7)))</f>
        <v>0.014925373134328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0.1044776119403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0.074626865671642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10</v>
      </c>
      <c r="BF7" s="113">
        <f>IF(P7=0,"",IF(BE7=0,"",(BE7/P7)))</f>
        <v>0.14925373134328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25</v>
      </c>
      <c r="BO7" s="120">
        <f>IF(P7=0,"",IF(BN7=0,"",(BN7/P7)))</f>
        <v>0.37313432835821</v>
      </c>
      <c r="BP7" s="121">
        <v>3</v>
      </c>
      <c r="BQ7" s="122">
        <f>IFERROR(BP7/BN7,"-")</f>
        <v>0.12</v>
      </c>
      <c r="BR7" s="123">
        <v>396000</v>
      </c>
      <c r="BS7" s="124">
        <f>IFERROR(BR7/BN7,"-")</f>
        <v>15840</v>
      </c>
      <c r="BT7" s="125">
        <v>2</v>
      </c>
      <c r="BU7" s="125"/>
      <c r="BV7" s="125">
        <v>1</v>
      </c>
      <c r="BW7" s="126">
        <v>13</v>
      </c>
      <c r="BX7" s="127">
        <f>IF(P7=0,"",IF(BW7=0,"",(BW7/P7)))</f>
        <v>0.19402985074627</v>
      </c>
      <c r="BY7" s="128">
        <v>2</v>
      </c>
      <c r="BZ7" s="129">
        <f>IFERROR(BY7/BW7,"-")</f>
        <v>0.15384615384615</v>
      </c>
      <c r="CA7" s="130">
        <v>709000</v>
      </c>
      <c r="CB7" s="131">
        <f>IFERROR(CA7/BW7,"-")</f>
        <v>54538.461538462</v>
      </c>
      <c r="CC7" s="132"/>
      <c r="CD7" s="132"/>
      <c r="CE7" s="132">
        <v>2</v>
      </c>
      <c r="CF7" s="133">
        <v>6</v>
      </c>
      <c r="CG7" s="134">
        <f>IF(P7=0,"",IF(CF7=0,"",(CF7/P7)))</f>
        <v>0.08955223880597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1105000</v>
      </c>
      <c r="CQ7" s="141">
        <v>594000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8.84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258</v>
      </c>
      <c r="L10" s="41">
        <f>SUM(L6:L9)</f>
        <v>152</v>
      </c>
      <c r="M10" s="41">
        <f>SUM(M6:M9)</f>
        <v>342</v>
      </c>
      <c r="N10" s="41">
        <f>SUM(N6:N9)</f>
        <v>82</v>
      </c>
      <c r="O10" s="41">
        <f>SUM(O6:O9)</f>
        <v>1</v>
      </c>
      <c r="P10" s="41">
        <f>SUM(P6:P9)</f>
        <v>83</v>
      </c>
      <c r="Q10" s="42">
        <f>IFERROR(P10/M10,"-")</f>
        <v>0.24269005847953</v>
      </c>
      <c r="R10" s="78">
        <f>SUM(R6:R9)</f>
        <v>26</v>
      </c>
      <c r="S10" s="78">
        <f>SUM(S6:S9)</f>
        <v>17</v>
      </c>
      <c r="T10" s="42">
        <f>IFERROR(R10/P10,"-")</f>
        <v>0.31325301204819</v>
      </c>
      <c r="U10" s="184">
        <f>IFERROR(J10/P10,"-")</f>
        <v>1506.0240963855</v>
      </c>
      <c r="V10" s="44">
        <f>SUM(V6:V9)</f>
        <v>5</v>
      </c>
      <c r="W10" s="42">
        <f>IFERROR(V10/P10,"-")</f>
        <v>0.060240963855422</v>
      </c>
      <c r="X10" s="190">
        <f>SUM(X6:X9)</f>
        <v>1105000</v>
      </c>
      <c r="Y10" s="190">
        <f>IFERROR(X10/P10,"-")</f>
        <v>13313.253012048</v>
      </c>
      <c r="Z10" s="190">
        <f>IFERROR(X10/V10,"-")</f>
        <v>221000</v>
      </c>
      <c r="AA10" s="190">
        <f>X10-J10</f>
        <v>980000</v>
      </c>
      <c r="AB10" s="47">
        <f>X10/J10</f>
        <v>8.84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