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DVD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<sst xmlns="http://schemas.openxmlformats.org/spreadsheetml/2006/main" uniqueCount="71">
  <si>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</si>
  <si>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</si>
  <si>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</si>
  <si>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</si>
  <si>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</si>
  <si>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</si>
  <si>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</si>
  <si>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</si>
  <si>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</si>
  <si>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</si>
  <si>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</si>
  <si>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</si>
  <si>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</si>
  <si>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</si>
  <si>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</si>
  <si>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</si>
  <si>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</si>
  <si>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</si>
  <si>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</si>
  <si>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</si>
  <si>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</si>
  <si>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</si>
  <si>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</si>
  <si>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DVD</t>
  </si>
  <si>
    <t>04月</t>
  </si>
  <si>
    <t>どきどき</t>
  </si>
  <si>
    <t>最終更新日</t>
  </si>
  <si>
    <t>07月30日</t>
  </si>
  <si>
    <t>年齢分布（才）</t>
  </si>
  <si>
    <t>入金者
合計</t>
  </si>
  <si>
    <t>課金額計</t>
  </si>
  <si>
    <t>高額check</t>
  </si>
  <si>
    <t>●DVD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</si>
  <si>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</si>
  <si>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</si>
  <si>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</si>
  <si>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</si>
  <si>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</si>
  <si>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</si>
  <si>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</si>
  <si>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</si>
  <si>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</si>
  <si>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</si>
  <si>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</si>
  <si>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</si>
  <si>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</si>
  <si>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</si>
  <si>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</si>
  <si>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</si>
  <si>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</si>
  <si>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</si>
  <si>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</si>
  <si>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</si>
  <si>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</si>
  <si>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</si>
  <si>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</si>
  <si>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</si>
  <si>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</si>
  <si>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</si>
  <si>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</si>
  <si>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pk277</t>
  </si>
  <si>
    <t>三和出版</t>
  </si>
  <si>
    <t>DVD漫画たかし</t>
  </si>
  <si>
    <t>A4変形判、CVSフル</t>
  </si>
  <si>
    <t>lp02</t>
  </si>
  <si>
    <t>MEN'S DVD SEXY</t>
  </si>
  <si>
    <t>DVD袋表4C</t>
  </si>
  <si>
    <t>4月24日(月)</t>
  </si>
  <si>
    <t>pk278</t>
  </si>
  <si>
    <t>空電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</si>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</sst>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2</v>
      </c>
      <c r="D6" s="195">
        <v>100000</v>
      </c>
      <c r="E6" s="81">
        <v>133</v>
      </c>
      <c r="F6" s="81">
        <v>70</v>
      </c>
      <c r="G6" s="81">
        <v>183</v>
      </c>
      <c r="H6" s="91">
        <v>36</v>
      </c>
      <c r="I6" s="92">
        <v>1</v>
      </c>
      <c r="J6" s="145">
        <f>H6+I6</f>
        <v>37</v>
      </c>
      <c r="K6" s="82">
        <f>IFERROR(J6/G6,"-")</f>
        <v>0.20218579234973</v>
      </c>
      <c r="L6" s="81">
        <v>5</v>
      </c>
      <c r="M6" s="81">
        <v>9</v>
      </c>
      <c r="N6" s="82">
        <f>IFERROR(L6/J6,"-")</f>
        <v>0.13513513513514</v>
      </c>
      <c r="O6" s="83">
        <f>IFERROR(D6/J6,"-")</f>
        <v>2702.7027027027</v>
      </c>
      <c r="P6" s="84">
        <v>1</v>
      </c>
      <c r="Q6" s="82">
        <f>IFERROR(P6/J6,"-")</f>
        <v>0.027027027027027</v>
      </c>
      <c r="R6" s="200">
        <v>3000</v>
      </c>
      <c r="S6" s="201">
        <f>IFERROR(R6/J6,"-")</f>
        <v>81.081081081081</v>
      </c>
      <c r="T6" s="201">
        <f>IFERROR(R6/P6,"-")</f>
        <v>3000</v>
      </c>
      <c r="U6" s="195">
        <f>IFERROR(R6-D6,"-")</f>
        <v>-97000</v>
      </c>
      <c r="V6" s="85">
        <f>R6/D6</f>
        <v>0.03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100000</v>
      </c>
      <c r="E9" s="41">
        <f>SUM(E6:E7)</f>
        <v>133</v>
      </c>
      <c r="F9" s="41">
        <f>SUM(F6:F7)</f>
        <v>70</v>
      </c>
      <c r="G9" s="41">
        <f>SUM(G6:G7)</f>
        <v>183</v>
      </c>
      <c r="H9" s="41">
        <f>SUM(H6:H7)</f>
        <v>36</v>
      </c>
      <c r="I9" s="41">
        <f>SUM(I6:I7)</f>
        <v>1</v>
      </c>
      <c r="J9" s="41">
        <f>SUM(J6:J7)</f>
        <v>37</v>
      </c>
      <c r="K9" s="42">
        <f>IFERROR(J9/G9,"-")</f>
        <v>0.20218579234973</v>
      </c>
      <c r="L9" s="78">
        <f>SUM(L6:L7)</f>
        <v>5</v>
      </c>
      <c r="M9" s="78">
        <f>SUM(M6:M7)</f>
        <v>9</v>
      </c>
      <c r="N9" s="42">
        <f>IFERROR(L9/J9,"-")</f>
        <v>0.13513513513514</v>
      </c>
      <c r="O9" s="43">
        <f>IFERROR(D9/J9,"-")</f>
        <v>2702.7027027027</v>
      </c>
      <c r="P9" s="44">
        <f>SUM(P6:P7)</f>
        <v>1</v>
      </c>
      <c r="Q9" s="42">
        <f>IFERROR(P9/J9,"-")</f>
        <v>0.027027027027027</v>
      </c>
      <c r="R9" s="45">
        <f>SUM(R6:R7)</f>
        <v>3000</v>
      </c>
      <c r="S9" s="45">
        <f>IFERROR(R9/J9,"-")</f>
        <v>81.081081081081</v>
      </c>
      <c r="T9" s="45">
        <f>IFERROR(R9/P9,"-")</f>
        <v>3000</v>
      </c>
      <c r="U9" s="46">
        <f>SUM(U6:U7)</f>
        <v>-97000</v>
      </c>
      <c r="V9" s="47">
        <f>IFERROR(R9/D9,"-")</f>
        <v>0.03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0.03</v>
      </c>
      <c r="B6" s="203" t="s">
        <v>60</v>
      </c>
      <c r="C6" s="203" t="s">
        <v>61</v>
      </c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90" t="s">
        <v>67</v>
      </c>
      <c r="J6" s="188">
        <v>100000</v>
      </c>
      <c r="K6" s="81">
        <v>28</v>
      </c>
      <c r="L6" s="81">
        <v>0</v>
      </c>
      <c r="M6" s="81">
        <v>120</v>
      </c>
      <c r="N6" s="91">
        <v>11</v>
      </c>
      <c r="O6" s="92">
        <v>1</v>
      </c>
      <c r="P6" s="93">
        <f>N6+O6</f>
        <v>12</v>
      </c>
      <c r="Q6" s="82">
        <f>IFERROR(P6/M6,"-")</f>
        <v>0.1</v>
      </c>
      <c r="R6" s="81">
        <v>2</v>
      </c>
      <c r="S6" s="81">
        <v>5</v>
      </c>
      <c r="T6" s="82">
        <f>IFERROR(S6/(O6+P6),"-")</f>
        <v>0.38461538461538</v>
      </c>
      <c r="U6" s="182">
        <f>IFERROR(J6/SUM(P6:P7),"-")</f>
        <v>2702.7027027027</v>
      </c>
      <c r="V6" s="84">
        <v>1</v>
      </c>
      <c r="W6" s="82">
        <f>IF(P6=0,"-",V6/P6)</f>
        <v>0.083333333333333</v>
      </c>
      <c r="X6" s="186">
        <v>3000</v>
      </c>
      <c r="Y6" s="187">
        <f>IFERROR(X6/P6,"-")</f>
        <v>250</v>
      </c>
      <c r="Z6" s="187">
        <f>IFERROR(X6/V6,"-")</f>
        <v>3000</v>
      </c>
      <c r="AA6" s="188">
        <f>SUM(X6:X7)-SUM(J6:J7)</f>
        <v>-97000</v>
      </c>
      <c r="AB6" s="85">
        <f>SUM(X6:X7)/SUM(J6:J7)</f>
        <v>0.03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5</v>
      </c>
      <c r="AN6" s="101">
        <f>IF(P6=0,"",IF(AM6=0,"",(AM6/P6)))</f>
        <v>0.41666666666667</v>
      </c>
      <c r="AO6" s="100">
        <v>1</v>
      </c>
      <c r="AP6" s="102">
        <f>IFERROR(AP6/AM6,"-")</f>
        <v>0</v>
      </c>
      <c r="AQ6" s="103">
        <v>3000</v>
      </c>
      <c r="AR6" s="104">
        <f>IFERROR(AQ6/AM6,"-")</f>
        <v>600</v>
      </c>
      <c r="AS6" s="105">
        <v>1</v>
      </c>
      <c r="AT6" s="105"/>
      <c r="AU6" s="105"/>
      <c r="AV6" s="106">
        <v>2</v>
      </c>
      <c r="AW6" s="107">
        <f>IF(P6=0,"",IF(AV6=0,"",(AV6/P6)))</f>
        <v>0.16666666666667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3</v>
      </c>
      <c r="BF6" s="113">
        <f>IF(P6=0,"",IF(BE6=0,"",(BE6/P6)))</f>
        <v>0.25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2</v>
      </c>
      <c r="BO6" s="120">
        <f>IF(P6=0,"",IF(BN6=0,"",(BN6/P6)))</f>
        <v>0.16666666666667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3000</v>
      </c>
      <c r="CQ6" s="141">
        <v>3000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105</v>
      </c>
      <c r="L7" s="81">
        <v>70</v>
      </c>
      <c r="M7" s="81">
        <v>63</v>
      </c>
      <c r="N7" s="91">
        <v>25</v>
      </c>
      <c r="O7" s="92">
        <v>0</v>
      </c>
      <c r="P7" s="93">
        <f>N7+O7</f>
        <v>25</v>
      </c>
      <c r="Q7" s="82">
        <f>IFERROR(P7/M7,"-")</f>
        <v>0.3968253968254</v>
      </c>
      <c r="R7" s="81">
        <v>3</v>
      </c>
      <c r="S7" s="81">
        <v>4</v>
      </c>
      <c r="T7" s="82">
        <f>IFERROR(S7/(O7+P7),"-")</f>
        <v>0.16</v>
      </c>
      <c r="U7" s="182"/>
      <c r="V7" s="84">
        <v>0</v>
      </c>
      <c r="W7" s="82">
        <f>IF(P7=0,"-",V7/P7)</f>
        <v>0</v>
      </c>
      <c r="X7" s="186">
        <v>0</v>
      </c>
      <c r="Y7" s="187">
        <f>IFERROR(X7/P7,"-")</f>
        <v>0</v>
      </c>
      <c r="Z7" s="187" t="str">
        <f>IFERROR(X7/V7,"-")</f>
        <v>-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2</v>
      </c>
      <c r="AN7" s="101">
        <f>IF(P7=0,"",IF(AM7=0,"",(AM7/P7)))</f>
        <v>0.08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5</v>
      </c>
      <c r="AW7" s="107">
        <f>IF(P7=0,"",IF(AV7=0,"",(AV7/P7)))</f>
        <v>0.2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6</v>
      </c>
      <c r="BF7" s="113">
        <f>IF(P7=0,"",IF(BE7=0,"",(BE7/P7)))</f>
        <v>0.24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8</v>
      </c>
      <c r="BO7" s="120">
        <f>IF(P7=0,"",IF(BN7=0,"",(BN7/P7)))</f>
        <v>0.32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3</v>
      </c>
      <c r="BX7" s="127">
        <f>IF(P7=0,"",IF(BW7=0,"",(BW7/P7)))</f>
        <v>0.12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>
        <v>1</v>
      </c>
      <c r="CG7" s="134">
        <f>IF(P7=0,"",IF(CF7=0,"",(CF7/P7)))</f>
        <v>0.04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0.03</v>
      </c>
      <c r="B10" s="39"/>
      <c r="C10" s="39"/>
      <c r="D10" s="39"/>
      <c r="E10" s="39"/>
      <c r="F10" s="39"/>
      <c r="G10" s="40" t="s">
        <v>70</v>
      </c>
      <c r="H10" s="40"/>
      <c r="I10" s="40"/>
      <c r="J10" s="190">
        <f>SUM(J6:J9)</f>
        <v>100000</v>
      </c>
      <c r="K10" s="41">
        <f>SUM(K6:K9)</f>
        <v>133</v>
      </c>
      <c r="L10" s="41">
        <f>SUM(L6:L9)</f>
        <v>70</v>
      </c>
      <c r="M10" s="41">
        <f>SUM(M6:M9)</f>
        <v>183</v>
      </c>
      <c r="N10" s="41">
        <f>SUM(N6:N9)</f>
        <v>36</v>
      </c>
      <c r="O10" s="41">
        <f>SUM(O6:O9)</f>
        <v>1</v>
      </c>
      <c r="P10" s="41">
        <f>SUM(P6:P9)</f>
        <v>37</v>
      </c>
      <c r="Q10" s="42">
        <f>IFERROR(P10/M10,"-")</f>
        <v>0.20218579234973</v>
      </c>
      <c r="R10" s="78">
        <f>SUM(R6:R9)</f>
        <v>5</v>
      </c>
      <c r="S10" s="78">
        <f>SUM(S6:S9)</f>
        <v>9</v>
      </c>
      <c r="T10" s="42">
        <f>IFERROR(R10/P10,"-")</f>
        <v>0.13513513513514</v>
      </c>
      <c r="U10" s="184">
        <f>IFERROR(J10/P10,"-")</f>
        <v>2702.7027027027</v>
      </c>
      <c r="V10" s="44">
        <f>SUM(V6:V9)</f>
        <v>1</v>
      </c>
      <c r="W10" s="42">
        <f>IFERROR(V10/P10,"-")</f>
        <v>0.027027027027027</v>
      </c>
      <c r="X10" s="190">
        <f>SUM(X6:X9)</f>
        <v>3000</v>
      </c>
      <c r="Y10" s="190">
        <f>IFERROR(X10/P10,"-")</f>
        <v>81.081081081081</v>
      </c>
      <c r="Z10" s="190">
        <f>IFERROR(X10/V10,"-")</f>
        <v>3000</v>
      </c>
      <c r="AA10" s="190">
        <f>X10-J10</f>
        <v>-97000</v>
      </c>
      <c r="AB10" s="47">
        <f>X10/J10</f>
        <v>0.03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