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<sst xmlns="http://schemas.openxmlformats.org/spreadsheetml/2006/main" uniqueCount="76">
  <si>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</si>
  <si>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</si>
  <si>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</si>
  <si>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</si>
  <si>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</si>
  <si>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</si>
  <si>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</si>
  <si>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</si>
  <si>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</si>
  <si>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</si>
  <si>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</si>
  <si>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</si>
  <si>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</si>
  <si>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</si>
  <si>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</si>
  <si>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</si>
  <si>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</si>
  <si>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</si>
  <si>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</si>
  <si>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</si>
  <si>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</si>
  <si>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</si>
  <si>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</si>
  <si>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</si>
  <si>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</si>
  <si>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</si>
  <si>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</si>
  <si>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</si>
  <si>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</si>
  <si>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</si>
  <si>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</si>
  <si>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</si>
  <si>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</si>
  <si>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</si>
  <si>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</si>
  <si>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</si>
  <si>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</si>
  <si>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</si>
  <si>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</si>
  <si>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</si>
  <si>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</si>
  <si>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</si>
  <si>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</si>
  <si>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</si>
  <si>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</si>
  <si>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</si>
  <si>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</si>
  <si>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</si>
  <si>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</si>
  <si>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</si>
  <si>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</si>
  <si>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</si>
  <si>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</si>
  <si>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</si>
  <si>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</si>
  <si>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</si>
  <si>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</si>
  <si>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</si>
  <si>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</si>
  <si>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</si>
  <si>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ak320</t>
  </si>
  <si>
    <t>大洋図書</t>
  </si>
  <si>
    <t>2Pスポーツ新聞_v01_どきどき(塩見彩さん)</t>
  </si>
  <si>
    <t>lp02</t>
  </si>
  <si>
    <t>臨時増刊ラヴァーズ</t>
  </si>
  <si>
    <t>4C2P</t>
  </si>
  <si>
    <t>10月23日(土)</t>
  </si>
  <si>
    <t>ak321</t>
  </si>
  <si>
    <t>空電</t>
  </si>
  <si>
    <t>ak322</t>
  </si>
  <si>
    <t>日本ジャーナル出版</t>
  </si>
  <si>
    <t>5Pセフレ確保(塩見彩さん）</t>
  </si>
  <si>
    <t>週刊実話増刊「実話ザ・タブー」</t>
  </si>
  <si>
    <t>1C5P</t>
  </si>
  <si>
    <t>ak323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</si>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</sst>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135</v>
      </c>
      <c r="F6" s="81">
        <v>71</v>
      </c>
      <c r="G6" s="81">
        <v>141</v>
      </c>
      <c r="H6" s="91">
        <v>26</v>
      </c>
      <c r="I6" s="92">
        <v>0</v>
      </c>
      <c r="J6" s="145">
        <f>H6+I6</f>
        <v>26</v>
      </c>
      <c r="K6" s="82">
        <f>IFERROR(J6/G6,"-")</f>
        <v>0.18439716312057</v>
      </c>
      <c r="L6" s="81">
        <v>8</v>
      </c>
      <c r="M6" s="81">
        <v>7</v>
      </c>
      <c r="N6" s="82">
        <f>IFERROR(L6/J6,"-")</f>
        <v>0.30769230769231</v>
      </c>
      <c r="O6" s="83">
        <f>IFERROR(D6/J6,"-")</f>
        <v>5769.2307692308</v>
      </c>
      <c r="P6" s="84">
        <v>6</v>
      </c>
      <c r="Q6" s="82">
        <f>IFERROR(P6/J6,"-")</f>
        <v>0.23076923076923</v>
      </c>
      <c r="R6" s="200">
        <v>143000</v>
      </c>
      <c r="S6" s="201">
        <f>IFERROR(R6/J6,"-")</f>
        <v>5500</v>
      </c>
      <c r="T6" s="201">
        <f>IFERROR(R6/P6,"-")</f>
        <v>23833.333333333</v>
      </c>
      <c r="U6" s="195">
        <f>IFERROR(R6-D6,"-")</f>
        <v>-7000</v>
      </c>
      <c r="V6" s="85">
        <f>R6/D6</f>
        <v>0.95333333333333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150000</v>
      </c>
      <c r="E9" s="41">
        <f>SUM(E6:E7)</f>
        <v>135</v>
      </c>
      <c r="F9" s="41">
        <f>SUM(F6:F7)</f>
        <v>71</v>
      </c>
      <c r="G9" s="41">
        <f>SUM(G6:G7)</f>
        <v>141</v>
      </c>
      <c r="H9" s="41">
        <f>SUM(H6:H7)</f>
        <v>26</v>
      </c>
      <c r="I9" s="41">
        <f>SUM(I6:I7)</f>
        <v>0</v>
      </c>
      <c r="J9" s="41">
        <f>SUM(J6:J7)</f>
        <v>26</v>
      </c>
      <c r="K9" s="42">
        <f>IFERROR(J9/G9,"-")</f>
        <v>0.18439716312057</v>
      </c>
      <c r="L9" s="78">
        <f>SUM(L6:L7)</f>
        <v>8</v>
      </c>
      <c r="M9" s="78">
        <f>SUM(M6:M7)</f>
        <v>7</v>
      </c>
      <c r="N9" s="42">
        <f>IFERROR(L9/J9,"-")</f>
        <v>0.30769230769231</v>
      </c>
      <c r="O9" s="43">
        <f>IFERROR(D9/J9,"-")</f>
        <v>5769.2307692308</v>
      </c>
      <c r="P9" s="44">
        <f>SUM(P6:P7)</f>
        <v>6</v>
      </c>
      <c r="Q9" s="42">
        <f>IFERROR(P9/J9,"-")</f>
        <v>0.23076923076923</v>
      </c>
      <c r="R9" s="45">
        <f>SUM(R6:R7)</f>
        <v>143000</v>
      </c>
      <c r="S9" s="45">
        <f>IFERROR(R9/J9,"-")</f>
        <v>5500</v>
      </c>
      <c r="T9" s="45">
        <f>IFERROR(R9/P9,"-")</f>
        <v>23833.333333333</v>
      </c>
      <c r="U9" s="46">
        <f>SUM(U6:U7)</f>
        <v>-7000</v>
      </c>
      <c r="V9" s="47">
        <f>IFERROR(R9/D9,"-")</f>
        <v>0.95333333333333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0.56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75000</v>
      </c>
      <c r="K6" s="81">
        <v>13</v>
      </c>
      <c r="L6" s="81">
        <v>0</v>
      </c>
      <c r="M6" s="81">
        <v>59</v>
      </c>
      <c r="N6" s="91">
        <v>4</v>
      </c>
      <c r="O6" s="92">
        <v>0</v>
      </c>
      <c r="P6" s="93">
        <f>N6+O6</f>
        <v>4</v>
      </c>
      <c r="Q6" s="82">
        <f>IFERROR(P6/M6,"-")</f>
        <v>0.067796610169492</v>
      </c>
      <c r="R6" s="81">
        <v>2</v>
      </c>
      <c r="S6" s="81">
        <v>0</v>
      </c>
      <c r="T6" s="82">
        <f>IFERROR(S6/(O6+P6),"-")</f>
        <v>0</v>
      </c>
      <c r="U6" s="182">
        <f>IFERROR(J6/SUM(P6:P7),"-")</f>
        <v>5000</v>
      </c>
      <c r="V6" s="84">
        <v>1</v>
      </c>
      <c r="W6" s="82">
        <f>IF(P6=0,"-",V6/P6)</f>
        <v>0.25</v>
      </c>
      <c r="X6" s="186">
        <v>3000</v>
      </c>
      <c r="Y6" s="187">
        <f>IFERROR(X6/P6,"-")</f>
        <v>750</v>
      </c>
      <c r="Z6" s="187">
        <f>IFERROR(X6/V6,"-")</f>
        <v>3000</v>
      </c>
      <c r="AA6" s="188">
        <f>SUM(X6:X7)-SUM(J6:J7)</f>
        <v>-33000</v>
      </c>
      <c r="AB6" s="85">
        <f>SUM(X6:X7)/SUM(J6:J7)</f>
        <v>0.56</v>
      </c>
      <c r="AC6" s="79"/>
      <c r="AD6" s="94">
        <v>1</v>
      </c>
      <c r="AE6" s="95">
        <f>IF(P6=0,"",IF(AD6=0,"",(AD6/P6)))</f>
        <v>0.25</v>
      </c>
      <c r="AF6" s="94">
        <v>1</v>
      </c>
      <c r="AG6" s="96">
        <f>IFERROR(AF6/AD6,"-")</f>
        <v>1</v>
      </c>
      <c r="AH6" s="97">
        <v>3000</v>
      </c>
      <c r="AI6" s="98">
        <f>IFERROR(AH6/AD6,"-")</f>
        <v>3000</v>
      </c>
      <c r="AJ6" s="99">
        <v>1</v>
      </c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54</v>
      </c>
      <c r="L7" s="81">
        <v>35</v>
      </c>
      <c r="M7" s="81">
        <v>29</v>
      </c>
      <c r="N7" s="91">
        <v>11</v>
      </c>
      <c r="O7" s="92">
        <v>0</v>
      </c>
      <c r="P7" s="93">
        <f>N7+O7</f>
        <v>11</v>
      </c>
      <c r="Q7" s="82">
        <f>IFERROR(P7/M7,"-")</f>
        <v>0.37931034482759</v>
      </c>
      <c r="R7" s="81">
        <v>2</v>
      </c>
      <c r="S7" s="81">
        <v>5</v>
      </c>
      <c r="T7" s="82">
        <f>IFERROR(S7/(O7+P7),"-")</f>
        <v>0.45454545454545</v>
      </c>
      <c r="U7" s="182"/>
      <c r="V7" s="84">
        <v>3</v>
      </c>
      <c r="W7" s="82">
        <f>IF(P7=0,"-",V7/P7)</f>
        <v>0.27272727272727</v>
      </c>
      <c r="X7" s="186">
        <v>39000</v>
      </c>
      <c r="Y7" s="187">
        <f>IFERROR(X7/P7,"-")</f>
        <v>3545.4545454545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0.090909090909091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0.36363636363636</v>
      </c>
      <c r="BY7" s="128">
        <v>3</v>
      </c>
      <c r="BZ7" s="129">
        <f>IFERROR(BY7/BW7,"-")</f>
        <v>0.75</v>
      </c>
      <c r="CA7" s="130">
        <v>39000</v>
      </c>
      <c r="CB7" s="131">
        <f>IFERROR(CA7/BW7,"-")</f>
        <v>9750</v>
      </c>
      <c r="CC7" s="132">
        <v>1</v>
      </c>
      <c r="CD7" s="132">
        <v>1</v>
      </c>
      <c r="CE7" s="132">
        <v>1</v>
      </c>
      <c r="CF7" s="133">
        <v>3</v>
      </c>
      <c r="CG7" s="134">
        <f>IF(P7=0,"",IF(CF7=0,"",(CF7/P7)))</f>
        <v>0.27272727272727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39000</v>
      </c>
      <c r="CQ7" s="141">
        <v>26000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1.3466666666667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204" t="s">
        <v>66</v>
      </c>
      <c r="J8" s="188">
        <v>75000</v>
      </c>
      <c r="K8" s="81">
        <v>1</v>
      </c>
      <c r="L8" s="81">
        <v>0</v>
      </c>
      <c r="M8" s="81">
        <v>4</v>
      </c>
      <c r="N8" s="91">
        <v>1</v>
      </c>
      <c r="O8" s="92">
        <v>0</v>
      </c>
      <c r="P8" s="93">
        <f>N8+O8</f>
        <v>1</v>
      </c>
      <c r="Q8" s="82">
        <f>IFERROR(P8/M8,"-")</f>
        <v>0.25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6818.1818181818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26000</v>
      </c>
      <c r="AB8" s="85">
        <f>SUM(X8:X9)/SUM(J8:J9)</f>
        <v>1.3466666666667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67</v>
      </c>
      <c r="L9" s="81">
        <v>36</v>
      </c>
      <c r="M9" s="81">
        <v>49</v>
      </c>
      <c r="N9" s="91">
        <v>10</v>
      </c>
      <c r="O9" s="92">
        <v>0</v>
      </c>
      <c r="P9" s="93">
        <f>N9+O9</f>
        <v>10</v>
      </c>
      <c r="Q9" s="82">
        <f>IFERROR(P9/M9,"-")</f>
        <v>0.20408163265306</v>
      </c>
      <c r="R9" s="81">
        <v>4</v>
      </c>
      <c r="S9" s="81">
        <v>2</v>
      </c>
      <c r="T9" s="82">
        <f>IFERROR(S9/(O9+P9),"-")</f>
        <v>0.2</v>
      </c>
      <c r="U9" s="182"/>
      <c r="V9" s="84">
        <v>2</v>
      </c>
      <c r="W9" s="82">
        <f>IF(P9=0,"-",V9/P9)</f>
        <v>0.2</v>
      </c>
      <c r="X9" s="186">
        <v>101000</v>
      </c>
      <c r="Y9" s="187">
        <f>IFERROR(X9/P9,"-")</f>
        <v>10100</v>
      </c>
      <c r="Z9" s="187">
        <f>IFERROR(X9/V9,"-")</f>
        <v>50500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</v>
      </c>
      <c r="BY9" s="128">
        <v>2</v>
      </c>
      <c r="BZ9" s="129">
        <f>IFERROR(BY9/BW9,"-")</f>
        <v>0.66666666666667</v>
      </c>
      <c r="CA9" s="130">
        <v>101000</v>
      </c>
      <c r="CB9" s="131">
        <f>IFERROR(CA9/BW9,"-")</f>
        <v>33666.666666667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101000</v>
      </c>
      <c r="CQ9" s="141">
        <v>60000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0.95333333333333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150000</v>
      </c>
      <c r="K12" s="41">
        <f>SUM(K6:K11)</f>
        <v>135</v>
      </c>
      <c r="L12" s="41">
        <f>SUM(L6:L11)</f>
        <v>71</v>
      </c>
      <c r="M12" s="41">
        <f>SUM(M6:M11)</f>
        <v>141</v>
      </c>
      <c r="N12" s="41">
        <f>SUM(N6:N11)</f>
        <v>26</v>
      </c>
      <c r="O12" s="41">
        <f>SUM(O6:O11)</f>
        <v>0</v>
      </c>
      <c r="P12" s="41">
        <f>SUM(P6:P11)</f>
        <v>26</v>
      </c>
      <c r="Q12" s="42">
        <f>IFERROR(P12/M12,"-")</f>
        <v>0.18439716312057</v>
      </c>
      <c r="R12" s="78">
        <f>SUM(R6:R11)</f>
        <v>8</v>
      </c>
      <c r="S12" s="78">
        <f>SUM(S6:S11)</f>
        <v>7</v>
      </c>
      <c r="T12" s="42">
        <f>IFERROR(R12/P12,"-")</f>
        <v>0.30769230769231</v>
      </c>
      <c r="U12" s="184">
        <f>IFERROR(J12/P12,"-")</f>
        <v>5769.2307692308</v>
      </c>
      <c r="V12" s="44">
        <f>SUM(V6:V11)</f>
        <v>6</v>
      </c>
      <c r="W12" s="42">
        <f>IFERROR(V12/P12,"-")</f>
        <v>0.23076923076923</v>
      </c>
      <c r="X12" s="190">
        <f>SUM(X6:X11)</f>
        <v>143000</v>
      </c>
      <c r="Y12" s="190">
        <f>IFERROR(X12/P12,"-")</f>
        <v>5500</v>
      </c>
      <c r="Z12" s="190">
        <f>IFERROR(X12/V12,"-")</f>
        <v>23833.333333333</v>
      </c>
      <c r="AA12" s="190">
        <f>X12-J12</f>
        <v>-7000</v>
      </c>
      <c r="AB12" s="47">
        <f>X12/J12</f>
        <v>0.95333333333333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