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<sst xmlns="http://schemas.openxmlformats.org/spreadsheetml/2006/main" uniqueCount="92">
  <si>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</si>
  <si>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</si>
  <si>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</si>
  <si>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</si>
  <si>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</si>
  <si>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</si>
  <si>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</si>
  <si>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</si>
  <si>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</si>
  <si>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</si>
  <si>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</si>
  <si>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</si>
  <si>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</si>
  <si>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</si>
  <si>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</si>
  <si>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</si>
  <si>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</si>
  <si>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</si>
  <si>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</si>
  <si>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</si>
  <si>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</si>
  <si>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</si>
  <si>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</si>
  <si>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</si>
  <si>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</si>
  <si>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</si>
  <si>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</si>
  <si>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</si>
  <si>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</si>
  <si>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</si>
  <si>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</si>
  <si>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</si>
  <si>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</si>
  <si>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</si>
  <si>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</si>
  <si>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</si>
  <si>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</si>
  <si>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</si>
  <si>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</si>
  <si>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</si>
  <si>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</si>
  <si>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</si>
  <si>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</si>
  <si>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</si>
  <si>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</si>
  <si>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</si>
  <si>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</si>
  <si>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</si>
  <si>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</si>
  <si>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</si>
  <si>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</si>
  <si>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</si>
  <si>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</si>
  <si>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</si>
  <si>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</si>
  <si>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</si>
  <si>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</si>
  <si>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</si>
  <si>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</si>
  <si>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</si>
  <si>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</si>
  <si>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ak302</t>
  </si>
  <si>
    <t>コアマガジン</t>
  </si>
  <si>
    <t>5Pセフレ確保(塩見彩さん）</t>
  </si>
  <si>
    <t>lp02</t>
  </si>
  <si>
    <t>実話BUNKA超タブー</t>
  </si>
  <si>
    <t>1C5P</t>
  </si>
  <si>
    <t>7月02日(金)</t>
  </si>
  <si>
    <t>ak303</t>
  </si>
  <si>
    <t>空電</t>
  </si>
  <si>
    <t>ak304</t>
  </si>
  <si>
    <t>大洋図書</t>
  </si>
  <si>
    <t>2Pスポーツ新聞_v01_どきどき(塩見彩さん)</t>
  </si>
  <si>
    <t>臨増ナックルズDX</t>
  </si>
  <si>
    <t>4C2P</t>
  </si>
  <si>
    <t>7月27日(火)</t>
  </si>
  <si>
    <t>ak305</t>
  </si>
  <si>
    <t>ak306</t>
  </si>
  <si>
    <t>別冊ラヴァーズ</t>
  </si>
  <si>
    <t>7月19日(月)</t>
  </si>
  <si>
    <t>ak307</t>
  </si>
  <si>
    <t>雑誌 TOTAL</t>
  </si>
  <si>
    <t>●DVD 広告</t>
  </si>
  <si>
    <t>pk253</t>
  </si>
  <si>
    <t>三和出版</t>
  </si>
  <si>
    <t>DVD漫画たかし</t>
  </si>
  <si>
    <t>A4、CVS日版PB</t>
  </si>
  <si>
    <t>人妻日和</t>
  </si>
  <si>
    <t>DVD袋表4C</t>
  </si>
  <si>
    <t>7月28日(水)</t>
  </si>
  <si>
    <t>pk254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</si>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</sst>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220000</v>
      </c>
      <c r="E6" s="81">
        <v>182</v>
      </c>
      <c r="F6" s="81">
        <v>86</v>
      </c>
      <c r="G6" s="81">
        <v>127</v>
      </c>
      <c r="H6" s="91">
        <v>24</v>
      </c>
      <c r="I6" s="92">
        <v>0</v>
      </c>
      <c r="J6" s="145">
        <f>H6+I6</f>
        <v>24</v>
      </c>
      <c r="K6" s="82">
        <f>IFERROR(J6/G6,"-")</f>
        <v>0.18897637795276</v>
      </c>
      <c r="L6" s="81">
        <v>5</v>
      </c>
      <c r="M6" s="81">
        <v>5</v>
      </c>
      <c r="N6" s="82">
        <f>IFERROR(L6/J6,"-")</f>
        <v>0.20833333333333</v>
      </c>
      <c r="O6" s="83">
        <f>IFERROR(D6/J6,"-")</f>
        <v>9166.6666666667</v>
      </c>
      <c r="P6" s="84">
        <v>4</v>
      </c>
      <c r="Q6" s="82">
        <f>IFERROR(P6/J6,"-")</f>
        <v>0.16666666666667</v>
      </c>
      <c r="R6" s="200">
        <v>28000</v>
      </c>
      <c r="S6" s="201">
        <f>IFERROR(R6/J6,"-")</f>
        <v>1166.6666666667</v>
      </c>
      <c r="T6" s="201">
        <f>IFERROR(R6/P6,"-")</f>
        <v>7000</v>
      </c>
      <c r="U6" s="195">
        <f>IFERROR(R6-D6,"-")</f>
        <v>-192000</v>
      </c>
      <c r="V6" s="85">
        <f>R6/D6</f>
        <v>0.12727272727273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398</v>
      </c>
      <c r="F7" s="81">
        <v>215</v>
      </c>
      <c r="G7" s="81">
        <v>576</v>
      </c>
      <c r="H7" s="91">
        <v>141</v>
      </c>
      <c r="I7" s="92">
        <v>1</v>
      </c>
      <c r="J7" s="145">
        <f>H7+I7</f>
        <v>142</v>
      </c>
      <c r="K7" s="82">
        <f>IFERROR(J7/G7,"-")</f>
        <v>0.24652777777778</v>
      </c>
      <c r="L7" s="81">
        <v>19</v>
      </c>
      <c r="M7" s="81">
        <v>16</v>
      </c>
      <c r="N7" s="82">
        <f>IFERROR(L7/J7,"-")</f>
        <v>0.13380281690141</v>
      </c>
      <c r="O7" s="83">
        <f>IFERROR(D7/J7,"-")</f>
        <v>880.28169014085</v>
      </c>
      <c r="P7" s="84">
        <v>7</v>
      </c>
      <c r="Q7" s="82">
        <f>IFERROR(P7/J7,"-")</f>
        <v>0.049295774647887</v>
      </c>
      <c r="R7" s="200">
        <v>271000</v>
      </c>
      <c r="S7" s="201">
        <f>IFERROR(R7/J7,"-")</f>
        <v>1908.4507042254</v>
      </c>
      <c r="T7" s="201">
        <f>IFERROR(R7/P7,"-")</f>
        <v>38714.285714286</v>
      </c>
      <c r="U7" s="195">
        <f>IFERROR(R7-D7,"-")</f>
        <v>146000</v>
      </c>
      <c r="V7" s="85">
        <f>R7/D7</f>
        <v>2.168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345000</v>
      </c>
      <c r="E10" s="41">
        <f>SUM(E6:E8)</f>
        <v>580</v>
      </c>
      <c r="F10" s="41">
        <f>SUM(F6:F8)</f>
        <v>301</v>
      </c>
      <c r="G10" s="41">
        <f>SUM(G6:G8)</f>
        <v>703</v>
      </c>
      <c r="H10" s="41">
        <f>SUM(H6:H8)</f>
        <v>165</v>
      </c>
      <c r="I10" s="41">
        <f>SUM(I6:I8)</f>
        <v>1</v>
      </c>
      <c r="J10" s="41">
        <f>SUM(J6:J8)</f>
        <v>166</v>
      </c>
      <c r="K10" s="42">
        <f>IFERROR(J10/G10,"-")</f>
        <v>0.23613086770982</v>
      </c>
      <c r="L10" s="78">
        <f>SUM(L6:L8)</f>
        <v>24</v>
      </c>
      <c r="M10" s="78">
        <f>SUM(M6:M8)</f>
        <v>21</v>
      </c>
      <c r="N10" s="42">
        <f>IFERROR(L10/J10,"-")</f>
        <v>0.14457831325301</v>
      </c>
      <c r="O10" s="43">
        <f>IFERROR(D10/J10,"-")</f>
        <v>2078.313253012</v>
      </c>
      <c r="P10" s="44">
        <f>SUM(P6:P8)</f>
        <v>11</v>
      </c>
      <c r="Q10" s="42">
        <f>IFERROR(P10/J10,"-")</f>
        <v>0.066265060240964</v>
      </c>
      <c r="R10" s="45">
        <f>SUM(R6:R8)</f>
        <v>299000</v>
      </c>
      <c r="S10" s="45">
        <f>IFERROR(R10/J10,"-")</f>
        <v>1801.2048192771</v>
      </c>
      <c r="T10" s="45">
        <f>IFERROR(R10/P10,"-")</f>
        <v>27181.818181818</v>
      </c>
      <c r="U10" s="46">
        <f>SUM(U6:U8)</f>
        <v>-46000</v>
      </c>
      <c r="V10" s="47">
        <f>IFERROR(R10/D10,"-")</f>
        <v>0.86666666666667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65000</v>
      </c>
      <c r="K6" s="81">
        <v>6</v>
      </c>
      <c r="L6" s="81">
        <v>0</v>
      </c>
      <c r="M6" s="81">
        <v>19</v>
      </c>
      <c r="N6" s="91">
        <v>1</v>
      </c>
      <c r="O6" s="92">
        <v>0</v>
      </c>
      <c r="P6" s="93">
        <f>N6+O6</f>
        <v>1</v>
      </c>
      <c r="Q6" s="82">
        <f>IFERROR(P6/M6,"-")</f>
        <v>0.052631578947368</v>
      </c>
      <c r="R6" s="81">
        <v>0</v>
      </c>
      <c r="S6" s="81">
        <v>1</v>
      </c>
      <c r="T6" s="82">
        <f>IFERROR(S6/(O6+P6),"-")</f>
        <v>1</v>
      </c>
      <c r="U6" s="182">
        <f>IFERROR(J6/SUM(P6:P7),"-")</f>
        <v>16250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-65000</v>
      </c>
      <c r="AB6" s="85">
        <f>SUM(X6:X7)/SUM(J6:J7)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40</v>
      </c>
      <c r="L7" s="81">
        <v>15</v>
      </c>
      <c r="M7" s="81">
        <v>7</v>
      </c>
      <c r="N7" s="91">
        <v>3</v>
      </c>
      <c r="O7" s="92">
        <v>0</v>
      </c>
      <c r="P7" s="93">
        <f>N7+O7</f>
        <v>3</v>
      </c>
      <c r="Q7" s="82">
        <f>IFERROR(P7/M7,"-")</f>
        <v>0.42857142857143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0.33333333333333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0.33333333333333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0.125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80000</v>
      </c>
      <c r="K8" s="81">
        <v>3</v>
      </c>
      <c r="L8" s="81">
        <v>0</v>
      </c>
      <c r="M8" s="81">
        <v>17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IFERROR(J8/SUM(P8:P9),"-")</f>
        <v>80000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-70000</v>
      </c>
      <c r="AB8" s="85">
        <f>SUM(X8:X9)/SUM(J8:J9)</f>
        <v>0.125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6</v>
      </c>
      <c r="L9" s="81">
        <v>4</v>
      </c>
      <c r="M9" s="81">
        <v>5</v>
      </c>
      <c r="N9" s="91">
        <v>1</v>
      </c>
      <c r="O9" s="92">
        <v>0</v>
      </c>
      <c r="P9" s="93">
        <f>N9+O9</f>
        <v>1</v>
      </c>
      <c r="Q9" s="82">
        <f>IFERROR(P9/M9,"-")</f>
        <v>0.2</v>
      </c>
      <c r="R9" s="81">
        <v>0</v>
      </c>
      <c r="S9" s="81">
        <v>1</v>
      </c>
      <c r="T9" s="82">
        <f>IFERROR(S9/(O9+P9),"-")</f>
        <v>1</v>
      </c>
      <c r="U9" s="182"/>
      <c r="V9" s="84">
        <v>1</v>
      </c>
      <c r="W9" s="82">
        <f>IF(P9=0,"-",V9/P9)</f>
        <v>1</v>
      </c>
      <c r="X9" s="186">
        <v>10000</v>
      </c>
      <c r="Y9" s="187">
        <f>IFERROR(X9/P9,"-")</f>
        <v>10000</v>
      </c>
      <c r="Z9" s="187">
        <f>IFERROR(X9/V9,"-")</f>
        <v>10000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1</v>
      </c>
      <c r="BG9" s="112">
        <v>1</v>
      </c>
      <c r="BH9" s="114">
        <f>IFERROR(BG9/BE9,"-")</f>
        <v>1</v>
      </c>
      <c r="BI9" s="115">
        <v>10000</v>
      </c>
      <c r="BJ9" s="116">
        <f>IFERROR(BI9/BE9,"-")</f>
        <v>10000</v>
      </c>
      <c r="BK9" s="117"/>
      <c r="BL9" s="117">
        <v>1</v>
      </c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10000</v>
      </c>
      <c r="CQ9" s="141">
        <v>10000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0.24</v>
      </c>
      <c r="B10" s="203" t="s">
        <v>77</v>
      </c>
      <c r="C10" s="203" t="s">
        <v>71</v>
      </c>
      <c r="D10" s="203" t="s">
        <v>63</v>
      </c>
      <c r="E10" s="203"/>
      <c r="F10" s="203" t="s">
        <v>64</v>
      </c>
      <c r="G10" s="203" t="s">
        <v>78</v>
      </c>
      <c r="H10" s="90" t="s">
        <v>66</v>
      </c>
      <c r="I10" s="90" t="s">
        <v>79</v>
      </c>
      <c r="J10" s="188">
        <v>75000</v>
      </c>
      <c r="K10" s="81">
        <v>11</v>
      </c>
      <c r="L10" s="81">
        <v>0</v>
      </c>
      <c r="M10" s="81">
        <v>32</v>
      </c>
      <c r="N10" s="91">
        <v>4</v>
      </c>
      <c r="O10" s="92">
        <v>0</v>
      </c>
      <c r="P10" s="93">
        <f>N10+O10</f>
        <v>4</v>
      </c>
      <c r="Q10" s="82">
        <f>IFERROR(P10/M10,"-")</f>
        <v>0.125</v>
      </c>
      <c r="R10" s="81">
        <v>0</v>
      </c>
      <c r="S10" s="81">
        <v>2</v>
      </c>
      <c r="T10" s="82">
        <f>IFERROR(S10/(O10+P10),"-")</f>
        <v>0.5</v>
      </c>
      <c r="U10" s="182">
        <f>IFERROR(J10/SUM(P10:P11),"-")</f>
        <v>3947.3684210526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-57000</v>
      </c>
      <c r="AB10" s="85">
        <f>SUM(X10:X11)/SUM(J10:J11)</f>
        <v>0.24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0.25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3</v>
      </c>
      <c r="BO10" s="120">
        <f>IF(P10=0,"",IF(BN10=0,"",(BN10/P10)))</f>
        <v>0.75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116</v>
      </c>
      <c r="L11" s="81">
        <v>67</v>
      </c>
      <c r="M11" s="81">
        <v>47</v>
      </c>
      <c r="N11" s="91">
        <v>15</v>
      </c>
      <c r="O11" s="92">
        <v>0</v>
      </c>
      <c r="P11" s="93">
        <f>N11+O11</f>
        <v>15</v>
      </c>
      <c r="Q11" s="82">
        <f>IFERROR(P11/M11,"-")</f>
        <v>0.31914893617021</v>
      </c>
      <c r="R11" s="81">
        <v>4</v>
      </c>
      <c r="S11" s="81">
        <v>1</v>
      </c>
      <c r="T11" s="82">
        <f>IFERROR(S11/(O11+P11),"-")</f>
        <v>0.066666666666667</v>
      </c>
      <c r="U11" s="182"/>
      <c r="V11" s="84">
        <v>3</v>
      </c>
      <c r="W11" s="82">
        <f>IF(P11=0,"-",V11/P11)</f>
        <v>0.2</v>
      </c>
      <c r="X11" s="186">
        <v>18000</v>
      </c>
      <c r="Y11" s="187">
        <f>IFERROR(X11/P11,"-")</f>
        <v>1200</v>
      </c>
      <c r="Z11" s="187">
        <f>IFERROR(X11/V11,"-")</f>
        <v>6000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0.13333333333333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0.066666666666667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</v>
      </c>
      <c r="BF11" s="113">
        <f>IF(P11=0,"",IF(BE11=0,"",(BE11/P11)))</f>
        <v>0.066666666666667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8</v>
      </c>
      <c r="BO11" s="120">
        <f>IF(P11=0,"",IF(BN11=0,"",(BN11/P11)))</f>
        <v>0.53333333333333</v>
      </c>
      <c r="BP11" s="121">
        <v>3</v>
      </c>
      <c r="BQ11" s="122">
        <f>IFERROR(BP11/BN11,"-")</f>
        <v>0.375</v>
      </c>
      <c r="BR11" s="123">
        <v>18000</v>
      </c>
      <c r="BS11" s="124">
        <f>IFERROR(BR11/BN11,"-")</f>
        <v>2250</v>
      </c>
      <c r="BT11" s="125">
        <v>2</v>
      </c>
      <c r="BU11" s="125">
        <v>1</v>
      </c>
      <c r="BV11" s="125"/>
      <c r="BW11" s="126">
        <v>2</v>
      </c>
      <c r="BX11" s="127">
        <f>IF(P11=0,"",IF(BW11=0,"",(BW11/P11)))</f>
        <v>0.13333333333333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0.066666666666667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3</v>
      </c>
      <c r="CP11" s="141">
        <v>18000</v>
      </c>
      <c r="CQ11" s="141">
        <v>10000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0.12727272727273</v>
      </c>
      <c r="B14" s="39"/>
      <c r="C14" s="39"/>
      <c r="D14" s="39"/>
      <c r="E14" s="39"/>
      <c r="F14" s="39"/>
      <c r="G14" s="40" t="s">
        <v>81</v>
      </c>
      <c r="H14" s="40"/>
      <c r="I14" s="40"/>
      <c r="J14" s="190">
        <f>SUM(J6:J13)</f>
        <v>220000</v>
      </c>
      <c r="K14" s="41">
        <f>SUM(K6:K13)</f>
        <v>182</v>
      </c>
      <c r="L14" s="41">
        <f>SUM(L6:L13)</f>
        <v>86</v>
      </c>
      <c r="M14" s="41">
        <f>SUM(M6:M13)</f>
        <v>127</v>
      </c>
      <c r="N14" s="41">
        <f>SUM(N6:N13)</f>
        <v>24</v>
      </c>
      <c r="O14" s="41">
        <f>SUM(O6:O13)</f>
        <v>0</v>
      </c>
      <c r="P14" s="41">
        <f>SUM(P6:P13)</f>
        <v>24</v>
      </c>
      <c r="Q14" s="42">
        <f>IFERROR(P14/M14,"-")</f>
        <v>0.18897637795276</v>
      </c>
      <c r="R14" s="78">
        <f>SUM(R6:R13)</f>
        <v>5</v>
      </c>
      <c r="S14" s="78">
        <f>SUM(S6:S13)</f>
        <v>5</v>
      </c>
      <c r="T14" s="42">
        <f>IFERROR(R14/P14,"-")</f>
        <v>0.20833333333333</v>
      </c>
      <c r="U14" s="184">
        <f>IFERROR(J14/P14,"-")</f>
        <v>9166.6666666667</v>
      </c>
      <c r="V14" s="44">
        <f>SUM(V6:V13)</f>
        <v>4</v>
      </c>
      <c r="W14" s="42">
        <f>IFERROR(V14/P14,"-")</f>
        <v>0.16666666666667</v>
      </c>
      <c r="X14" s="190">
        <f>SUM(X6:X13)</f>
        <v>28000</v>
      </c>
      <c r="Y14" s="190">
        <f>IFERROR(X14/P14,"-")</f>
        <v>1166.6666666667</v>
      </c>
      <c r="Z14" s="190">
        <f>IFERROR(X14/V14,"-")</f>
        <v>7000</v>
      </c>
      <c r="AA14" s="190">
        <f>X14-J14</f>
        <v>-192000</v>
      </c>
      <c r="AB14" s="47">
        <f>X14/J14</f>
        <v>0.12727272727273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2.168</v>
      </c>
      <c r="B6" s="203" t="s">
        <v>83</v>
      </c>
      <c r="C6" s="203" t="s">
        <v>84</v>
      </c>
      <c r="D6" s="203" t="s">
        <v>85</v>
      </c>
      <c r="E6" s="203" t="s">
        <v>86</v>
      </c>
      <c r="F6" s="203" t="s">
        <v>64</v>
      </c>
      <c r="G6" s="203" t="s">
        <v>87</v>
      </c>
      <c r="H6" s="90" t="s">
        <v>88</v>
      </c>
      <c r="I6" s="90" t="s">
        <v>89</v>
      </c>
      <c r="J6" s="188">
        <v>125000</v>
      </c>
      <c r="K6" s="81">
        <v>84</v>
      </c>
      <c r="L6" s="81">
        <v>0</v>
      </c>
      <c r="M6" s="81">
        <v>330</v>
      </c>
      <c r="N6" s="91">
        <v>35</v>
      </c>
      <c r="O6" s="92">
        <v>0</v>
      </c>
      <c r="P6" s="93">
        <f>N6+O6</f>
        <v>35</v>
      </c>
      <c r="Q6" s="82">
        <f>IFERROR(P6/M6,"-")</f>
        <v>0.10606060606061</v>
      </c>
      <c r="R6" s="81">
        <v>3</v>
      </c>
      <c r="S6" s="81">
        <v>5</v>
      </c>
      <c r="T6" s="82">
        <f>IFERROR(S6/(O6+P6),"-")</f>
        <v>0.14285714285714</v>
      </c>
      <c r="U6" s="182">
        <f>IFERROR(J6/SUM(P6:P7),"-")</f>
        <v>880.28169014085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146000</v>
      </c>
      <c r="AB6" s="85">
        <f>SUM(X6:X7)/SUM(J6:J7)</f>
        <v>2.168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7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0.085714285714286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7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12</v>
      </c>
      <c r="BO6" s="120">
        <f>IF(P6=0,"",IF(BN6=0,"",(BN6/P6)))</f>
        <v>0.34285714285714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5</v>
      </c>
      <c r="BX6" s="127">
        <f>IF(P6=0,"",IF(BW6=0,"",(BW6/P6)))</f>
        <v>0.14285714285714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0.028571428571429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314</v>
      </c>
      <c r="L7" s="81">
        <v>215</v>
      </c>
      <c r="M7" s="81">
        <v>246</v>
      </c>
      <c r="N7" s="91">
        <v>106</v>
      </c>
      <c r="O7" s="92">
        <v>1</v>
      </c>
      <c r="P7" s="93">
        <f>N7+O7</f>
        <v>107</v>
      </c>
      <c r="Q7" s="82">
        <f>IFERROR(P7/M7,"-")</f>
        <v>0.4349593495935</v>
      </c>
      <c r="R7" s="81">
        <v>16</v>
      </c>
      <c r="S7" s="81">
        <v>11</v>
      </c>
      <c r="T7" s="82">
        <f>IFERROR(S7/(O7+P7),"-")</f>
        <v>0.10185185185185</v>
      </c>
      <c r="U7" s="182"/>
      <c r="V7" s="84">
        <v>7</v>
      </c>
      <c r="W7" s="82">
        <f>IF(P7=0,"-",V7/P7)</f>
        <v>0.065420560747664</v>
      </c>
      <c r="X7" s="186">
        <v>271000</v>
      </c>
      <c r="Y7" s="187">
        <f>IFERROR(X7/P7,"-")</f>
        <v>2532.7102803738</v>
      </c>
      <c r="Z7" s="187">
        <f>IFERROR(X7/V7,"-")</f>
        <v>38714.285714286</v>
      </c>
      <c r="AA7" s="188"/>
      <c r="AB7" s="85"/>
      <c r="AC7" s="79"/>
      <c r="AD7" s="94">
        <v>2</v>
      </c>
      <c r="AE7" s="95">
        <f>IF(P7=0,"",IF(AD7=0,"",(AD7/P7)))</f>
        <v>0.018691588785047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6</v>
      </c>
      <c r="AN7" s="101">
        <f>IF(P7=0,"",IF(AM7=0,"",(AM7/P7)))</f>
        <v>0.05607476635514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14</v>
      </c>
      <c r="AW7" s="107">
        <f>IF(P7=0,"",IF(AV7=0,"",(AV7/P7)))</f>
        <v>0.13084112149533</v>
      </c>
      <c r="AX7" s="106">
        <v>1</v>
      </c>
      <c r="AY7" s="108">
        <f>IFERROR(AX7/AV7,"-")</f>
        <v>0.071428571428571</v>
      </c>
      <c r="AZ7" s="109">
        <v>5000</v>
      </c>
      <c r="BA7" s="110">
        <f>IFERROR(AZ7/AV7,"-")</f>
        <v>357.14285714286</v>
      </c>
      <c r="BB7" s="111">
        <v>1</v>
      </c>
      <c r="BC7" s="111"/>
      <c r="BD7" s="111"/>
      <c r="BE7" s="112">
        <v>24</v>
      </c>
      <c r="BF7" s="113">
        <f>IF(P7=0,"",IF(BE7=0,"",(BE7/P7)))</f>
        <v>0.22429906542056</v>
      </c>
      <c r="BG7" s="112">
        <v>1</v>
      </c>
      <c r="BH7" s="114">
        <f>IFERROR(BG7/BE7,"-")</f>
        <v>0.041666666666667</v>
      </c>
      <c r="BI7" s="115">
        <v>3000</v>
      </c>
      <c r="BJ7" s="116">
        <f>IFERROR(BI7/BE7,"-")</f>
        <v>125</v>
      </c>
      <c r="BK7" s="117">
        <v>1</v>
      </c>
      <c r="BL7" s="117"/>
      <c r="BM7" s="117"/>
      <c r="BN7" s="119">
        <v>37</v>
      </c>
      <c r="BO7" s="120">
        <f>IF(P7=0,"",IF(BN7=0,"",(BN7/P7)))</f>
        <v>0.34579439252336</v>
      </c>
      <c r="BP7" s="121">
        <v>2</v>
      </c>
      <c r="BQ7" s="122">
        <f>IFERROR(BP7/BN7,"-")</f>
        <v>0.054054054054054</v>
      </c>
      <c r="BR7" s="123">
        <v>87000</v>
      </c>
      <c r="BS7" s="124">
        <f>IFERROR(BR7/BN7,"-")</f>
        <v>2351.3513513514</v>
      </c>
      <c r="BT7" s="125"/>
      <c r="BU7" s="125"/>
      <c r="BV7" s="125">
        <v>2</v>
      </c>
      <c r="BW7" s="126">
        <v>18</v>
      </c>
      <c r="BX7" s="127">
        <f>IF(P7=0,"",IF(BW7=0,"",(BW7/P7)))</f>
        <v>0.16822429906542</v>
      </c>
      <c r="BY7" s="128">
        <v>2</v>
      </c>
      <c r="BZ7" s="129">
        <f>IFERROR(BY7/BW7,"-")</f>
        <v>0.11111111111111</v>
      </c>
      <c r="CA7" s="130">
        <v>90000</v>
      </c>
      <c r="CB7" s="131">
        <f>IFERROR(CA7/BW7,"-")</f>
        <v>5000</v>
      </c>
      <c r="CC7" s="132"/>
      <c r="CD7" s="132">
        <v>1</v>
      </c>
      <c r="CE7" s="132">
        <v>1</v>
      </c>
      <c r="CF7" s="133">
        <v>6</v>
      </c>
      <c r="CG7" s="134">
        <f>IF(P7=0,"",IF(CF7=0,"",(CF7/P7)))</f>
        <v>0.05607476635514</v>
      </c>
      <c r="CH7" s="135">
        <v>1</v>
      </c>
      <c r="CI7" s="136">
        <f>IFERROR(CH7/CF7,"-")</f>
        <v>0.16666666666667</v>
      </c>
      <c r="CJ7" s="137">
        <v>86000</v>
      </c>
      <c r="CK7" s="138">
        <f>IFERROR(CJ7/CF7,"-")</f>
        <v>14333.333333333</v>
      </c>
      <c r="CL7" s="139"/>
      <c r="CM7" s="139"/>
      <c r="CN7" s="139">
        <v>1</v>
      </c>
      <c r="CO7" s="140">
        <v>7</v>
      </c>
      <c r="CP7" s="141">
        <v>271000</v>
      </c>
      <c r="CQ7" s="141">
        <v>86000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2.168</v>
      </c>
      <c r="B10" s="39"/>
      <c r="C10" s="39"/>
      <c r="D10" s="39"/>
      <c r="E10" s="39"/>
      <c r="F10" s="39"/>
      <c r="G10" s="40" t="s">
        <v>91</v>
      </c>
      <c r="H10" s="40"/>
      <c r="I10" s="40"/>
      <c r="J10" s="190">
        <f>SUM(J6:J9)</f>
        <v>125000</v>
      </c>
      <c r="K10" s="41">
        <f>SUM(K6:K9)</f>
        <v>398</v>
      </c>
      <c r="L10" s="41">
        <f>SUM(L6:L9)</f>
        <v>215</v>
      </c>
      <c r="M10" s="41">
        <f>SUM(M6:M9)</f>
        <v>576</v>
      </c>
      <c r="N10" s="41">
        <f>SUM(N6:N9)</f>
        <v>141</v>
      </c>
      <c r="O10" s="41">
        <f>SUM(O6:O9)</f>
        <v>1</v>
      </c>
      <c r="P10" s="41">
        <f>SUM(P6:P9)</f>
        <v>142</v>
      </c>
      <c r="Q10" s="42">
        <f>IFERROR(P10/M10,"-")</f>
        <v>0.24652777777778</v>
      </c>
      <c r="R10" s="78">
        <f>SUM(R6:R9)</f>
        <v>19</v>
      </c>
      <c r="S10" s="78">
        <f>SUM(S6:S9)</f>
        <v>16</v>
      </c>
      <c r="T10" s="42">
        <f>IFERROR(R10/P10,"-")</f>
        <v>0.13380281690141</v>
      </c>
      <c r="U10" s="184">
        <f>IFERROR(J10/P10,"-")</f>
        <v>880.28169014085</v>
      </c>
      <c r="V10" s="44">
        <f>SUM(V6:V9)</f>
        <v>7</v>
      </c>
      <c r="W10" s="42">
        <f>IFERROR(V10/P10,"-")</f>
        <v>0.049295774647887</v>
      </c>
      <c r="X10" s="190">
        <f>SUM(X6:X9)</f>
        <v>271000</v>
      </c>
      <c r="Y10" s="190">
        <f>IFERROR(X10/P10,"-")</f>
        <v>1908.4507042254</v>
      </c>
      <c r="Z10" s="190">
        <f>IFERROR(X10/V10,"-")</f>
        <v>38714.285714286</v>
      </c>
      <c r="AA10" s="190">
        <f>X10-J10</f>
        <v>146000</v>
      </c>
      <c r="AB10" s="47">
        <f>X10/J10</f>
        <v>2.168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