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<sst xmlns="http://schemas.openxmlformats.org/spreadsheetml/2006/main" uniqueCount="93">
  <si>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</si>
  <si>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</si>
  <si>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</si>
  <si>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</si>
  <si>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</si>
  <si>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</si>
  <si>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</si>
  <si>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</si>
  <si>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</si>
  <si>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</si>
  <si>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</si>
  <si>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</si>
  <si>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</si>
  <si>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</si>
  <si>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</si>
  <si>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</si>
  <si>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</si>
  <si>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</si>
  <si>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</si>
  <si>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</si>
  <si>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</si>
  <si>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</si>
  <si>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</si>
  <si>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</si>
  <si>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</si>
  <si>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</si>
  <si>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</si>
  <si>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</si>
  <si>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</si>
  <si>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</si>
  <si>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</si>
  <si>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</si>
  <si>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</si>
  <si>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</si>
  <si>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</si>
  <si>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</si>
  <si>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</si>
  <si>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</si>
  <si>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</si>
  <si>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</si>
  <si>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</si>
  <si>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</si>
  <si>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</si>
  <si>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</si>
  <si>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</si>
  <si>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</si>
  <si>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</si>
  <si>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</si>
  <si>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</si>
  <si>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</si>
  <si>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</si>
  <si>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</si>
  <si>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</si>
  <si>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</si>
  <si>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</si>
  <si>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</si>
  <si>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</si>
  <si>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</si>
  <si>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</si>
  <si>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</si>
  <si>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</si>
  <si>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ak284</t>
  </si>
  <si>
    <t>日本文芸社</t>
  </si>
  <si>
    <t>2P_対談風_どきどき</t>
  </si>
  <si>
    <t>lp02</t>
  </si>
  <si>
    <t>週刊漫画ゴラク.1W金</t>
  </si>
  <si>
    <t>1C2P</t>
  </si>
  <si>
    <t>1月08日(金)</t>
  </si>
  <si>
    <t>ak285</t>
  </si>
  <si>
    <t>空電</t>
  </si>
  <si>
    <t>ak282</t>
  </si>
  <si>
    <t>徳間書店</t>
  </si>
  <si>
    <t>DVD漫画たかし_セリフアレンジ</t>
  </si>
  <si>
    <t>アサヒ芸能.2W火</t>
  </si>
  <si>
    <t>DVD袋裏4C</t>
  </si>
  <si>
    <t>1月12日(火)</t>
  </si>
  <si>
    <t>ak283</t>
  </si>
  <si>
    <t>ak280</t>
  </si>
  <si>
    <t>日本ジャーナル出版</t>
  </si>
  <si>
    <t>5Pセフレ確保(赤瀬尚子さん）</t>
  </si>
  <si>
    <t>週刊実話増刊「実話ザ・タブー」</t>
  </si>
  <si>
    <t>1C5P</t>
  </si>
  <si>
    <t>1月27日(水)</t>
  </si>
  <si>
    <t>ak281</t>
  </si>
  <si>
    <t>雑誌 TOTAL</t>
  </si>
  <si>
    <t>●DVD 広告</t>
  </si>
  <si>
    <t>pk245</t>
  </si>
  <si>
    <t>若生出版</t>
  </si>
  <si>
    <t>DVD漫画たかし</t>
  </si>
  <si>
    <t>絶対美人secret</t>
  </si>
  <si>
    <t>DVD袋表4C+DVDコンテンツ枠</t>
  </si>
  <si>
    <t>pk246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</si>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</sst>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325000</v>
      </c>
      <c r="E6" s="81">
        <v>223</v>
      </c>
      <c r="F6" s="81">
        <v>71</v>
      </c>
      <c r="G6" s="81">
        <v>203</v>
      </c>
      <c r="H6" s="91">
        <v>34</v>
      </c>
      <c r="I6" s="92">
        <v>0</v>
      </c>
      <c r="J6" s="145">
        <f>H6+I6</f>
        <v>34</v>
      </c>
      <c r="K6" s="82">
        <f>IFERROR(J6/G6,"-")</f>
        <v>0.16748768472906</v>
      </c>
      <c r="L6" s="81">
        <v>13</v>
      </c>
      <c r="M6" s="81">
        <v>7</v>
      </c>
      <c r="N6" s="82">
        <f>IFERROR(L6/J6,"-")</f>
        <v>0.38235294117647</v>
      </c>
      <c r="O6" s="83">
        <f>IFERROR(D6/J6,"-")</f>
        <v>9558.8235294118</v>
      </c>
      <c r="P6" s="84">
        <v>9</v>
      </c>
      <c r="Q6" s="82">
        <f>IFERROR(P6/J6,"-")</f>
        <v>0.26470588235294</v>
      </c>
      <c r="R6" s="200">
        <v>540000</v>
      </c>
      <c r="S6" s="201">
        <f>IFERROR(R6/J6,"-")</f>
        <v>15882.352941176</v>
      </c>
      <c r="T6" s="201">
        <f>IFERROR(R6/P6,"-")</f>
        <v>60000</v>
      </c>
      <c r="U6" s="195">
        <f>IFERROR(R6-D6,"-")</f>
        <v>215000</v>
      </c>
      <c r="V6" s="85">
        <f>R6/D6</f>
        <v>1.6615384615385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65000</v>
      </c>
      <c r="E7" s="81">
        <v>101</v>
      </c>
      <c r="F7" s="81">
        <v>63</v>
      </c>
      <c r="G7" s="81">
        <v>124</v>
      </c>
      <c r="H7" s="91">
        <v>33</v>
      </c>
      <c r="I7" s="92">
        <v>0</v>
      </c>
      <c r="J7" s="145">
        <f>H7+I7</f>
        <v>33</v>
      </c>
      <c r="K7" s="82">
        <f>IFERROR(J7/G7,"-")</f>
        <v>0.26612903225806</v>
      </c>
      <c r="L7" s="81">
        <v>11</v>
      </c>
      <c r="M7" s="81">
        <v>4</v>
      </c>
      <c r="N7" s="82">
        <f>IFERROR(L7/J7,"-")</f>
        <v>0.33333333333333</v>
      </c>
      <c r="O7" s="83">
        <f>IFERROR(D7/J7,"-")</f>
        <v>1969.696969697</v>
      </c>
      <c r="P7" s="84">
        <v>5</v>
      </c>
      <c r="Q7" s="82">
        <f>IFERROR(P7/J7,"-")</f>
        <v>0.15151515151515</v>
      </c>
      <c r="R7" s="200">
        <v>500560</v>
      </c>
      <c r="S7" s="201">
        <f>IFERROR(R7/J7,"-")</f>
        <v>15168.484848485</v>
      </c>
      <c r="T7" s="201">
        <f>IFERROR(R7/P7,"-")</f>
        <v>100112</v>
      </c>
      <c r="U7" s="195">
        <f>IFERROR(R7-D7,"-")</f>
        <v>435560</v>
      </c>
      <c r="V7" s="85">
        <f>R7/D7</f>
        <v>7.7009230769231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390000</v>
      </c>
      <c r="E10" s="41">
        <f>SUM(E6:E8)</f>
        <v>324</v>
      </c>
      <c r="F10" s="41">
        <f>SUM(F6:F8)</f>
        <v>134</v>
      </c>
      <c r="G10" s="41">
        <f>SUM(G6:G8)</f>
        <v>327</v>
      </c>
      <c r="H10" s="41">
        <f>SUM(H6:H8)</f>
        <v>67</v>
      </c>
      <c r="I10" s="41">
        <f>SUM(I6:I8)</f>
        <v>0</v>
      </c>
      <c r="J10" s="41">
        <f>SUM(J6:J8)</f>
        <v>67</v>
      </c>
      <c r="K10" s="42">
        <f>IFERROR(J10/G10,"-")</f>
        <v>0.20489296636086</v>
      </c>
      <c r="L10" s="78">
        <f>SUM(L6:L8)</f>
        <v>24</v>
      </c>
      <c r="M10" s="78">
        <f>SUM(M6:M8)</f>
        <v>11</v>
      </c>
      <c r="N10" s="42">
        <f>IFERROR(L10/J10,"-")</f>
        <v>0.35820895522388</v>
      </c>
      <c r="O10" s="43">
        <f>IFERROR(D10/J10,"-")</f>
        <v>5820.8955223881</v>
      </c>
      <c r="P10" s="44">
        <f>SUM(P6:P8)</f>
        <v>14</v>
      </c>
      <c r="Q10" s="42">
        <f>IFERROR(P10/J10,"-")</f>
        <v>0.2089552238806</v>
      </c>
      <c r="R10" s="45">
        <f>SUM(R6:R8)</f>
        <v>1040560</v>
      </c>
      <c r="S10" s="45">
        <f>IFERROR(R10/J10,"-")</f>
        <v>15530.746268657</v>
      </c>
      <c r="T10" s="45">
        <f>IFERROR(R10/P10,"-")</f>
        <v>74325.714285714</v>
      </c>
      <c r="U10" s="46">
        <f>SUM(U6:U8)</f>
        <v>650560</v>
      </c>
      <c r="V10" s="47">
        <f>IFERROR(R10/D10,"-")</f>
        <v>2.6681025641026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1.256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9</v>
      </c>
      <c r="L6" s="81">
        <v>0</v>
      </c>
      <c r="M6" s="81">
        <v>29</v>
      </c>
      <c r="N6" s="91">
        <v>4</v>
      </c>
      <c r="O6" s="92">
        <v>0</v>
      </c>
      <c r="P6" s="93">
        <f>N6+O6</f>
        <v>4</v>
      </c>
      <c r="Q6" s="82">
        <f>IFERROR(P6/M6,"-")</f>
        <v>0.13793103448276</v>
      </c>
      <c r="R6" s="81">
        <v>2</v>
      </c>
      <c r="S6" s="81">
        <v>1</v>
      </c>
      <c r="T6" s="82">
        <f>IFERROR(S6/(O6+P6),"-")</f>
        <v>0.25</v>
      </c>
      <c r="U6" s="182">
        <f>IFERROR(J6/SUM(P6:P7),"-")</f>
        <v>15625</v>
      </c>
      <c r="V6" s="84">
        <v>2</v>
      </c>
      <c r="W6" s="82">
        <f>IF(P6=0,"-",V6/P6)</f>
        <v>0.5</v>
      </c>
      <c r="X6" s="186">
        <v>74000</v>
      </c>
      <c r="Y6" s="187">
        <f>IFERROR(X6/P6,"-")</f>
        <v>18500</v>
      </c>
      <c r="Z6" s="187">
        <f>IFERROR(X6/V6,"-")</f>
        <v>37000</v>
      </c>
      <c r="AA6" s="188">
        <f>SUM(X6:X7)-SUM(J6:J7)</f>
        <v>32000</v>
      </c>
      <c r="AB6" s="85">
        <f>SUM(X6:X7)/SUM(J6:J7)</f>
        <v>1.256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>
        <v>1</v>
      </c>
      <c r="BH6" s="114">
        <f>IFERROR(BG6/BE6,"-")</f>
        <v>0.5</v>
      </c>
      <c r="BI6" s="115">
        <v>71000</v>
      </c>
      <c r="BJ6" s="116">
        <f>IFERROR(BI6/BE6,"-")</f>
        <v>35500</v>
      </c>
      <c r="BK6" s="117"/>
      <c r="BL6" s="117"/>
      <c r="BM6" s="117">
        <v>1</v>
      </c>
      <c r="BN6" s="119">
        <v>2</v>
      </c>
      <c r="BO6" s="120">
        <f>IF(P6=0,"",IF(BN6=0,"",(BN6/P6)))</f>
        <v>0.5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74000</v>
      </c>
      <c r="CQ6" s="141">
        <v>71000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89</v>
      </c>
      <c r="L7" s="81">
        <v>14</v>
      </c>
      <c r="M7" s="81">
        <v>12</v>
      </c>
      <c r="N7" s="91">
        <v>4</v>
      </c>
      <c r="O7" s="92">
        <v>0</v>
      </c>
      <c r="P7" s="93">
        <f>N7+O7</f>
        <v>4</v>
      </c>
      <c r="Q7" s="82">
        <f>IFERROR(P7/M7,"-")</f>
        <v>0.33333333333333</v>
      </c>
      <c r="R7" s="81">
        <v>3</v>
      </c>
      <c r="S7" s="81">
        <v>1</v>
      </c>
      <c r="T7" s="82">
        <f>IFERROR(S7/(O7+P7),"-")</f>
        <v>0.25</v>
      </c>
      <c r="U7" s="182"/>
      <c r="V7" s="84">
        <v>2</v>
      </c>
      <c r="W7" s="82">
        <f>IF(P7=0,"-",V7/P7)</f>
        <v>0.5</v>
      </c>
      <c r="X7" s="186">
        <v>83000</v>
      </c>
      <c r="Y7" s="187">
        <f>IFERROR(X7/P7,"-")</f>
        <v>20750</v>
      </c>
      <c r="Z7" s="187">
        <f>IFERROR(X7/V7,"-")</f>
        <v>41500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1</v>
      </c>
      <c r="BP7" s="121">
        <v>2</v>
      </c>
      <c r="BQ7" s="122">
        <f>IFERROR(BP7/BN7,"-")</f>
        <v>0.5</v>
      </c>
      <c r="BR7" s="123">
        <v>83000</v>
      </c>
      <c r="BS7" s="124">
        <f>IFERROR(BR7/BN7,"-")</f>
        <v>20750</v>
      </c>
      <c r="BT7" s="125"/>
      <c r="BU7" s="125">
        <v>1</v>
      </c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83000</v>
      </c>
      <c r="CQ7" s="141">
        <v>75000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2.24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25</v>
      </c>
      <c r="L8" s="81">
        <v>0</v>
      </c>
      <c r="M8" s="81">
        <v>92</v>
      </c>
      <c r="N8" s="91">
        <v>11</v>
      </c>
      <c r="O8" s="92">
        <v>0</v>
      </c>
      <c r="P8" s="93">
        <f>N8+O8</f>
        <v>11</v>
      </c>
      <c r="Q8" s="82">
        <f>IFERROR(P8/M8,"-")</f>
        <v>0.1195652173913</v>
      </c>
      <c r="R8" s="81">
        <v>1</v>
      </c>
      <c r="S8" s="81">
        <v>5</v>
      </c>
      <c r="T8" s="82">
        <f>IFERROR(S8/(O8+P8),"-")</f>
        <v>0.45454545454545</v>
      </c>
      <c r="U8" s="182">
        <f>IFERROR(J8/SUM(P8:P9),"-")</f>
        <v>3125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93000</v>
      </c>
      <c r="AB8" s="85">
        <f>SUM(X8:X9)/SUM(J8:J9)</f>
        <v>2.24</v>
      </c>
      <c r="AC8" s="79"/>
      <c r="AD8" s="94">
        <v>2</v>
      </c>
      <c r="AE8" s="95">
        <f>IF(P8=0,"",IF(AD8=0,"",(AD8/P8)))</f>
        <v>0.18181818181818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0.54545454545455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0.18181818181818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0.090909090909091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81</v>
      </c>
      <c r="L9" s="81">
        <v>49</v>
      </c>
      <c r="M9" s="81">
        <v>65</v>
      </c>
      <c r="N9" s="91">
        <v>13</v>
      </c>
      <c r="O9" s="92">
        <v>0</v>
      </c>
      <c r="P9" s="93">
        <f>N9+O9</f>
        <v>13</v>
      </c>
      <c r="Q9" s="82">
        <f>IFERROR(P9/M9,"-")</f>
        <v>0.2</v>
      </c>
      <c r="R9" s="81">
        <v>5</v>
      </c>
      <c r="S9" s="81">
        <v>0</v>
      </c>
      <c r="T9" s="82">
        <f>IFERROR(S9/(O9+P9),"-")</f>
        <v>0</v>
      </c>
      <c r="U9" s="182"/>
      <c r="V9" s="84">
        <v>3</v>
      </c>
      <c r="W9" s="82">
        <f>IF(P9=0,"-",V9/P9)</f>
        <v>0.23076923076923</v>
      </c>
      <c r="X9" s="186">
        <v>168000</v>
      </c>
      <c r="Y9" s="187">
        <f>IFERROR(X9/P9,"-")</f>
        <v>12923.076923077</v>
      </c>
      <c r="Z9" s="187">
        <f>IFERROR(X9/V9,"-")</f>
        <v>56000</v>
      </c>
      <c r="AA9" s="188"/>
      <c r="AB9" s="85"/>
      <c r="AC9" s="79"/>
      <c r="AD9" s="94">
        <v>1</v>
      </c>
      <c r="AE9" s="95">
        <f>IF(P9=0,"",IF(AD9=0,"",(AD9/P9)))</f>
        <v>0.076923076923077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</v>
      </c>
      <c r="AN9" s="101">
        <f>IF(P9=0,"",IF(AM9=0,"",(AM9/P9)))</f>
        <v>0.15384615384615</v>
      </c>
      <c r="AO9" s="100">
        <v>1</v>
      </c>
      <c r="AP9" s="102">
        <f>IFERROR(AP9/AM9,"-")</f>
        <v>0</v>
      </c>
      <c r="AQ9" s="103">
        <v>10000</v>
      </c>
      <c r="AR9" s="104">
        <f>IFERROR(AQ9/AM9,"-")</f>
        <v>5000</v>
      </c>
      <c r="AS9" s="105"/>
      <c r="AT9" s="105">
        <v>1</v>
      </c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0.23076923076923</v>
      </c>
      <c r="BP9" s="121">
        <v>1</v>
      </c>
      <c r="BQ9" s="122">
        <f>IFERROR(BP9/BN9,"-")</f>
        <v>0.33333333333333</v>
      </c>
      <c r="BR9" s="123">
        <v>35000</v>
      </c>
      <c r="BS9" s="124">
        <f>IFERROR(BR9/BN9,"-")</f>
        <v>11666.666666667</v>
      </c>
      <c r="BT9" s="125"/>
      <c r="BU9" s="125"/>
      <c r="BV9" s="125">
        <v>1</v>
      </c>
      <c r="BW9" s="126">
        <v>4</v>
      </c>
      <c r="BX9" s="127">
        <f>IF(P9=0,"",IF(BW9=0,"",(BW9/P9)))</f>
        <v>0.30769230769231</v>
      </c>
      <c r="BY9" s="128">
        <v>1</v>
      </c>
      <c r="BZ9" s="129">
        <f>IFERROR(BY9/BW9,"-")</f>
        <v>0.25</v>
      </c>
      <c r="CA9" s="130">
        <v>123000</v>
      </c>
      <c r="CB9" s="131">
        <f>IFERROR(CA9/BW9,"-")</f>
        <v>30750</v>
      </c>
      <c r="CC9" s="132"/>
      <c r="CD9" s="132"/>
      <c r="CE9" s="132">
        <v>1</v>
      </c>
      <c r="CF9" s="133">
        <v>3</v>
      </c>
      <c r="CG9" s="134">
        <f>IF(P9=0,"",IF(CF9=0,"",(CF9/P9)))</f>
        <v>0.23076923076923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168000</v>
      </c>
      <c r="CQ9" s="141">
        <v>123000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1.72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125000</v>
      </c>
      <c r="K10" s="81">
        <v>0</v>
      </c>
      <c r="L10" s="81">
        <v>0</v>
      </c>
      <c r="M10" s="81">
        <v>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62500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90000</v>
      </c>
      <c r="AB10" s="85">
        <f>SUM(X10:X11)/SUM(J10:J11)</f>
        <v>1.72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19</v>
      </c>
      <c r="L11" s="81">
        <v>8</v>
      </c>
      <c r="M11" s="81">
        <v>3</v>
      </c>
      <c r="N11" s="91">
        <v>2</v>
      </c>
      <c r="O11" s="92">
        <v>0</v>
      </c>
      <c r="P11" s="93">
        <f>N11+O11</f>
        <v>2</v>
      </c>
      <c r="Q11" s="82">
        <f>IFERROR(P11/M11,"-")</f>
        <v>0.66666666666667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1</v>
      </c>
      <c r="X11" s="186">
        <v>215000</v>
      </c>
      <c r="Y11" s="187">
        <f>IFERROR(X11/P11,"-")</f>
        <v>107500</v>
      </c>
      <c r="Z11" s="187">
        <f>IFERROR(X11/V11,"-")</f>
        <v>107500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1</v>
      </c>
      <c r="BY11" s="128">
        <v>2</v>
      </c>
      <c r="BZ11" s="129">
        <f>IFERROR(BY11/BW11,"-")</f>
        <v>1</v>
      </c>
      <c r="CA11" s="130">
        <v>215000</v>
      </c>
      <c r="CB11" s="131">
        <f>IFERROR(CA11/BW11,"-")</f>
        <v>107500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215000</v>
      </c>
      <c r="CQ11" s="141">
        <v>175000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1.6615384615385</v>
      </c>
      <c r="B14" s="39"/>
      <c r="C14" s="39"/>
      <c r="D14" s="39"/>
      <c r="E14" s="39"/>
      <c r="F14" s="39"/>
      <c r="G14" s="40" t="s">
        <v>84</v>
      </c>
      <c r="H14" s="40"/>
      <c r="I14" s="40"/>
      <c r="J14" s="190">
        <f>SUM(J6:J13)</f>
        <v>325000</v>
      </c>
      <c r="K14" s="41">
        <f>SUM(K6:K13)</f>
        <v>223</v>
      </c>
      <c r="L14" s="41">
        <f>SUM(L6:L13)</f>
        <v>71</v>
      </c>
      <c r="M14" s="41">
        <f>SUM(M6:M13)</f>
        <v>203</v>
      </c>
      <c r="N14" s="41">
        <f>SUM(N6:N13)</f>
        <v>34</v>
      </c>
      <c r="O14" s="41">
        <f>SUM(O6:O13)</f>
        <v>0</v>
      </c>
      <c r="P14" s="41">
        <f>SUM(P6:P13)</f>
        <v>34</v>
      </c>
      <c r="Q14" s="42">
        <f>IFERROR(P14/M14,"-")</f>
        <v>0.16748768472906</v>
      </c>
      <c r="R14" s="78">
        <f>SUM(R6:R13)</f>
        <v>13</v>
      </c>
      <c r="S14" s="78">
        <f>SUM(S6:S13)</f>
        <v>7</v>
      </c>
      <c r="T14" s="42">
        <f>IFERROR(R14/P14,"-")</f>
        <v>0.38235294117647</v>
      </c>
      <c r="U14" s="184">
        <f>IFERROR(J14/P14,"-")</f>
        <v>9558.8235294118</v>
      </c>
      <c r="V14" s="44">
        <f>SUM(V6:V13)</f>
        <v>9</v>
      </c>
      <c r="W14" s="42">
        <f>IFERROR(V14/P14,"-")</f>
        <v>0.26470588235294</v>
      </c>
      <c r="X14" s="190">
        <f>SUM(X6:X13)</f>
        <v>540000</v>
      </c>
      <c r="Y14" s="190">
        <f>IFERROR(X14/P14,"-")</f>
        <v>15882.352941176</v>
      </c>
      <c r="Z14" s="190">
        <f>IFERROR(X14/V14,"-")</f>
        <v>60000</v>
      </c>
      <c r="AA14" s="190">
        <f>X14-J14</f>
        <v>215000</v>
      </c>
      <c r="AB14" s="47">
        <f>X14/J14</f>
        <v>1.6615384615385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7.7009230769231</v>
      </c>
      <c r="B6" s="203" t="s">
        <v>86</v>
      </c>
      <c r="C6" s="203" t="s">
        <v>87</v>
      </c>
      <c r="D6" s="203" t="s">
        <v>88</v>
      </c>
      <c r="E6" s="203"/>
      <c r="F6" s="203" t="s">
        <v>64</v>
      </c>
      <c r="G6" s="203" t="s">
        <v>89</v>
      </c>
      <c r="H6" s="90" t="s">
        <v>90</v>
      </c>
      <c r="I6" s="90" t="s">
        <v>75</v>
      </c>
      <c r="J6" s="188">
        <v>65000</v>
      </c>
      <c r="K6" s="81">
        <v>15</v>
      </c>
      <c r="L6" s="81">
        <v>0</v>
      </c>
      <c r="M6" s="81">
        <v>61</v>
      </c>
      <c r="N6" s="91">
        <v>5</v>
      </c>
      <c r="O6" s="92">
        <v>0</v>
      </c>
      <c r="P6" s="93">
        <f>N6+O6</f>
        <v>5</v>
      </c>
      <c r="Q6" s="82">
        <f>IFERROR(P6/M6,"-")</f>
        <v>0.081967213114754</v>
      </c>
      <c r="R6" s="81">
        <v>1</v>
      </c>
      <c r="S6" s="81">
        <v>1</v>
      </c>
      <c r="T6" s="82">
        <f>IFERROR(S6/(O6+P6),"-")</f>
        <v>0.2</v>
      </c>
      <c r="U6" s="182">
        <f>IFERROR(J6/SUM(P6:P7),"-")</f>
        <v>1969.696969697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435560</v>
      </c>
      <c r="AB6" s="85">
        <f>SUM(X6:X7)/SUM(J6:J7)</f>
        <v>7.7009230769231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86</v>
      </c>
      <c r="L7" s="81">
        <v>63</v>
      </c>
      <c r="M7" s="81">
        <v>63</v>
      </c>
      <c r="N7" s="91">
        <v>28</v>
      </c>
      <c r="O7" s="92">
        <v>0</v>
      </c>
      <c r="P7" s="93">
        <f>N7+O7</f>
        <v>28</v>
      </c>
      <c r="Q7" s="82">
        <f>IFERROR(P7/M7,"-")</f>
        <v>0.44444444444444</v>
      </c>
      <c r="R7" s="81">
        <v>10</v>
      </c>
      <c r="S7" s="81">
        <v>3</v>
      </c>
      <c r="T7" s="82">
        <f>IFERROR(S7/(O7+P7),"-")</f>
        <v>0.10714285714286</v>
      </c>
      <c r="U7" s="182"/>
      <c r="V7" s="84">
        <v>5</v>
      </c>
      <c r="W7" s="82">
        <f>IF(P7=0,"-",V7/P7)</f>
        <v>0.17857142857143</v>
      </c>
      <c r="X7" s="186">
        <v>500560</v>
      </c>
      <c r="Y7" s="187">
        <f>IFERROR(X7/P7,"-")</f>
        <v>17877.142857143</v>
      </c>
      <c r="Z7" s="187">
        <f>IFERROR(X7/V7,"-")</f>
        <v>100112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0.035714285714286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0.17857142857143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0.35714285714286</v>
      </c>
      <c r="BP7" s="121">
        <v>2</v>
      </c>
      <c r="BQ7" s="122">
        <f>IFERROR(BP7/BN7,"-")</f>
        <v>0.2</v>
      </c>
      <c r="BR7" s="123">
        <v>113000</v>
      </c>
      <c r="BS7" s="124">
        <f>IFERROR(BR7/BN7,"-")</f>
        <v>11300</v>
      </c>
      <c r="BT7" s="125">
        <v>1</v>
      </c>
      <c r="BU7" s="125"/>
      <c r="BV7" s="125">
        <v>1</v>
      </c>
      <c r="BW7" s="126">
        <v>5</v>
      </c>
      <c r="BX7" s="127">
        <f>IF(P7=0,"",IF(BW7=0,"",(BW7/P7)))</f>
        <v>0.17857142857143</v>
      </c>
      <c r="BY7" s="128">
        <v>3</v>
      </c>
      <c r="BZ7" s="129">
        <f>IFERROR(BY7/BW7,"-")</f>
        <v>0.6</v>
      </c>
      <c r="CA7" s="130">
        <v>387560</v>
      </c>
      <c r="CB7" s="131">
        <f>IFERROR(CA7/BW7,"-")</f>
        <v>77512</v>
      </c>
      <c r="CC7" s="132">
        <v>1</v>
      </c>
      <c r="CD7" s="132"/>
      <c r="CE7" s="132">
        <v>2</v>
      </c>
      <c r="CF7" s="133">
        <v>3</v>
      </c>
      <c r="CG7" s="134">
        <f>IF(P7=0,"",IF(CF7=0,"",(CF7/P7)))</f>
        <v>0.10714285714286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500560</v>
      </c>
      <c r="CQ7" s="141">
        <v>221000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7.7009230769231</v>
      </c>
      <c r="B10" s="39"/>
      <c r="C10" s="39"/>
      <c r="D10" s="39"/>
      <c r="E10" s="39"/>
      <c r="F10" s="39"/>
      <c r="G10" s="40" t="s">
        <v>92</v>
      </c>
      <c r="H10" s="40"/>
      <c r="I10" s="40"/>
      <c r="J10" s="190">
        <f>SUM(J6:J9)</f>
        <v>65000</v>
      </c>
      <c r="K10" s="41">
        <f>SUM(K6:K9)</f>
        <v>101</v>
      </c>
      <c r="L10" s="41">
        <f>SUM(L6:L9)</f>
        <v>63</v>
      </c>
      <c r="M10" s="41">
        <f>SUM(M6:M9)</f>
        <v>124</v>
      </c>
      <c r="N10" s="41">
        <f>SUM(N6:N9)</f>
        <v>33</v>
      </c>
      <c r="O10" s="41">
        <f>SUM(O6:O9)</f>
        <v>0</v>
      </c>
      <c r="P10" s="41">
        <f>SUM(P6:P9)</f>
        <v>33</v>
      </c>
      <c r="Q10" s="42">
        <f>IFERROR(P10/M10,"-")</f>
        <v>0.26612903225806</v>
      </c>
      <c r="R10" s="78">
        <f>SUM(R6:R9)</f>
        <v>11</v>
      </c>
      <c r="S10" s="78">
        <f>SUM(S6:S9)</f>
        <v>4</v>
      </c>
      <c r="T10" s="42">
        <f>IFERROR(R10/P10,"-")</f>
        <v>0.33333333333333</v>
      </c>
      <c r="U10" s="184">
        <f>IFERROR(J10/P10,"-")</f>
        <v>1969.696969697</v>
      </c>
      <c r="V10" s="44">
        <f>SUM(V6:V9)</f>
        <v>5</v>
      </c>
      <c r="W10" s="42">
        <f>IFERROR(V10/P10,"-")</f>
        <v>0.15151515151515</v>
      </c>
      <c r="X10" s="190">
        <f>SUM(X6:X9)</f>
        <v>500560</v>
      </c>
      <c r="Y10" s="190">
        <f>IFERROR(X10/P10,"-")</f>
        <v>15168.484848485</v>
      </c>
      <c r="Z10" s="190">
        <f>IFERROR(X10/V10,"-")</f>
        <v>100112</v>
      </c>
      <c r="AA10" s="190">
        <f>X10-J10</f>
        <v>435560</v>
      </c>
      <c r="AB10" s="47">
        <f>X10/J10</f>
        <v>7.7009230769231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