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<sst xmlns="http://schemas.openxmlformats.org/spreadsheetml/2006/main" uniqueCount="84">
  <si>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</si>
  <si>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</si>
  <si>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</si>
  <si>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</si>
  <si>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</si>
  <si>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</si>
  <si>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</si>
  <si>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</si>
  <si>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</si>
  <si>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</si>
  <si>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</si>
  <si>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</si>
  <si>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</si>
  <si>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</si>
  <si>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</si>
  <si>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</si>
  <si>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</si>
  <si>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</si>
  <si>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</si>
  <si>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</si>
  <si>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</si>
  <si>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</si>
  <si>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</si>
  <si>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</si>
  <si>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11月</t>
  </si>
  <si>
    <t>どきどき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</si>
  <si>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</si>
  <si>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</si>
  <si>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</si>
  <si>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</si>
  <si>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</si>
  <si>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</si>
  <si>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</si>
  <si>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</si>
  <si>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</si>
  <si>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</si>
  <si>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</si>
  <si>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</si>
  <si>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</si>
  <si>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</si>
  <si>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</si>
  <si>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</si>
  <si>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</si>
  <si>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</si>
  <si>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</si>
  <si>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</si>
  <si>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</si>
  <si>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</si>
  <si>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</si>
  <si>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</si>
  <si>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</si>
  <si>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</si>
  <si>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</si>
  <si>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</si>
  <si>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</si>
  <si>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</si>
  <si>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</si>
  <si>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</si>
  <si>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</si>
  <si>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</si>
  <si>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ak264</t>
  </si>
  <si>
    <t>コアマガジン</t>
  </si>
  <si>
    <t>5Pセフレ確保(赤瀬尚子さん）</t>
  </si>
  <si>
    <t>lp02</t>
  </si>
  <si>
    <t>実話BUNKA超タブー</t>
  </si>
  <si>
    <t>1C5P</t>
  </si>
  <si>
    <t>11月02日(月)</t>
  </si>
  <si>
    <t>ak265</t>
  </si>
  <si>
    <t>空電</t>
  </si>
  <si>
    <t>ak268</t>
  </si>
  <si>
    <t>徳間書店</t>
  </si>
  <si>
    <t>DVD漫画たかし_セリフアレンジ</t>
  </si>
  <si>
    <t>アサヒ芸能.4W火</t>
  </si>
  <si>
    <t>DVD袋裏4C</t>
  </si>
  <si>
    <t>11月24日(火)</t>
  </si>
  <si>
    <t>ak269</t>
  </si>
  <si>
    <t>ak266</t>
  </si>
  <si>
    <t>大洋図書</t>
  </si>
  <si>
    <t>2Pスポーツ新聞_v01_どきどき(赤瀬さん)</t>
  </si>
  <si>
    <t>別冊ラヴァーズ</t>
  </si>
  <si>
    <t>4C2P</t>
  </si>
  <si>
    <t>11月27日(金)</t>
  </si>
  <si>
    <t>ak267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</si>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</sst>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215000</v>
      </c>
      <c r="E6" s="81">
        <v>236</v>
      </c>
      <c r="F6" s="81">
        <v>110</v>
      </c>
      <c r="G6" s="81">
        <v>253</v>
      </c>
      <c r="H6" s="91">
        <v>45</v>
      </c>
      <c r="I6" s="92">
        <v>0</v>
      </c>
      <c r="J6" s="145">
        <f>H6+I6</f>
        <v>45</v>
      </c>
      <c r="K6" s="82">
        <f>IFERROR(J6/G6,"-")</f>
        <v>0.17786561264822</v>
      </c>
      <c r="L6" s="81">
        <v>16</v>
      </c>
      <c r="M6" s="81">
        <v>3</v>
      </c>
      <c r="N6" s="82">
        <f>IFERROR(L6/J6,"-")</f>
        <v>0.35555555555556</v>
      </c>
      <c r="O6" s="83">
        <f>IFERROR(D6/J6,"-")</f>
        <v>4777.7777777778</v>
      </c>
      <c r="P6" s="84">
        <v>11</v>
      </c>
      <c r="Q6" s="82">
        <f>IFERROR(P6/J6,"-")</f>
        <v>0.24444444444444</v>
      </c>
      <c r="R6" s="200">
        <v>549000</v>
      </c>
      <c r="S6" s="201">
        <f>IFERROR(R6/J6,"-")</f>
        <v>12200</v>
      </c>
      <c r="T6" s="201">
        <f>IFERROR(R6/P6,"-")</f>
        <v>49909.090909091</v>
      </c>
      <c r="U6" s="195">
        <f>IFERROR(R6-D6,"-")</f>
        <v>334000</v>
      </c>
      <c r="V6" s="85">
        <f>R6/D6</f>
        <v>2.553488372093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215000</v>
      </c>
      <c r="E9" s="41">
        <f>SUM(E6:E7)</f>
        <v>236</v>
      </c>
      <c r="F9" s="41">
        <f>SUM(F6:F7)</f>
        <v>110</v>
      </c>
      <c r="G9" s="41">
        <f>SUM(G6:G7)</f>
        <v>253</v>
      </c>
      <c r="H9" s="41">
        <f>SUM(H6:H7)</f>
        <v>45</v>
      </c>
      <c r="I9" s="41">
        <f>SUM(I6:I7)</f>
        <v>0</v>
      </c>
      <c r="J9" s="41">
        <f>SUM(J6:J7)</f>
        <v>45</v>
      </c>
      <c r="K9" s="42">
        <f>IFERROR(J9/G9,"-")</f>
        <v>0.17786561264822</v>
      </c>
      <c r="L9" s="78">
        <f>SUM(L6:L7)</f>
        <v>16</v>
      </c>
      <c r="M9" s="78">
        <f>SUM(M6:M7)</f>
        <v>3</v>
      </c>
      <c r="N9" s="42">
        <f>IFERROR(L9/J9,"-")</f>
        <v>0.35555555555556</v>
      </c>
      <c r="O9" s="43">
        <f>IFERROR(D9/J9,"-")</f>
        <v>4777.7777777778</v>
      </c>
      <c r="P9" s="44">
        <f>SUM(P6:P7)</f>
        <v>11</v>
      </c>
      <c r="Q9" s="42">
        <f>IFERROR(P9/J9,"-")</f>
        <v>0.24444444444444</v>
      </c>
      <c r="R9" s="45">
        <f>SUM(R6:R7)</f>
        <v>549000</v>
      </c>
      <c r="S9" s="45">
        <f>IFERROR(R9/J9,"-")</f>
        <v>12200</v>
      </c>
      <c r="T9" s="45">
        <f>IFERROR(R9/P9,"-")</f>
        <v>49909.090909091</v>
      </c>
      <c r="U9" s="46">
        <f>SUM(U6:U7)</f>
        <v>334000</v>
      </c>
      <c r="V9" s="47">
        <f>IFERROR(R9/D9,"-")</f>
        <v>2.553488372093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0.44615384615385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65000</v>
      </c>
      <c r="K6" s="81">
        <v>3</v>
      </c>
      <c r="L6" s="81">
        <v>0</v>
      </c>
      <c r="M6" s="81">
        <v>11</v>
      </c>
      <c r="N6" s="91">
        <v>2</v>
      </c>
      <c r="O6" s="92">
        <v>0</v>
      </c>
      <c r="P6" s="93">
        <f>N6+O6</f>
        <v>2</v>
      </c>
      <c r="Q6" s="82">
        <f>IFERROR(P6/M6,"-")</f>
        <v>0.18181818181818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8125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-36000</v>
      </c>
      <c r="AB6" s="85">
        <f>SUM(X6:X7)/SUM(J6:J7)</f>
        <v>0.44615384615385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66</v>
      </c>
      <c r="L7" s="81">
        <v>35</v>
      </c>
      <c r="M7" s="81">
        <v>41</v>
      </c>
      <c r="N7" s="91">
        <v>6</v>
      </c>
      <c r="O7" s="92">
        <v>0</v>
      </c>
      <c r="P7" s="93">
        <f>N7+O7</f>
        <v>6</v>
      </c>
      <c r="Q7" s="82">
        <f>IFERROR(P7/M7,"-")</f>
        <v>0.14634146341463</v>
      </c>
      <c r="R7" s="81">
        <v>3</v>
      </c>
      <c r="S7" s="81">
        <v>0</v>
      </c>
      <c r="T7" s="82">
        <f>IFERROR(S7/(O7+P7),"-")</f>
        <v>0</v>
      </c>
      <c r="U7" s="182"/>
      <c r="V7" s="84">
        <v>3</v>
      </c>
      <c r="W7" s="82">
        <f>IF(P7=0,"-",V7/P7)</f>
        <v>0.5</v>
      </c>
      <c r="X7" s="186">
        <v>29000</v>
      </c>
      <c r="Y7" s="187">
        <f>IFERROR(X7/P7,"-")</f>
        <v>4833.3333333333</v>
      </c>
      <c r="Z7" s="187">
        <f>IFERROR(X7/V7,"-")</f>
        <v>9666.6666666667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0.5</v>
      </c>
      <c r="BG7" s="112">
        <v>1</v>
      </c>
      <c r="BH7" s="114">
        <f>IFERROR(BG7/BE7,"-")</f>
        <v>0.33333333333333</v>
      </c>
      <c r="BI7" s="115">
        <v>10000</v>
      </c>
      <c r="BJ7" s="116">
        <f>IFERROR(BI7/BE7,"-")</f>
        <v>3333.3333333333</v>
      </c>
      <c r="BK7" s="117"/>
      <c r="BL7" s="117">
        <v>1</v>
      </c>
      <c r="BM7" s="117"/>
      <c r="BN7" s="119">
        <v>1</v>
      </c>
      <c r="BO7" s="120">
        <f>IF(P7=0,"",IF(BN7=0,"",(BN7/P7)))</f>
        <v>0.16666666666667</v>
      </c>
      <c r="BP7" s="121">
        <v>1</v>
      </c>
      <c r="BQ7" s="122">
        <f>IFERROR(BP7/BN7,"-")</f>
        <v>1</v>
      </c>
      <c r="BR7" s="123">
        <v>8000</v>
      </c>
      <c r="BS7" s="124">
        <f>IFERROR(BR7/BN7,"-")</f>
        <v>8000</v>
      </c>
      <c r="BT7" s="125"/>
      <c r="BU7" s="125">
        <v>1</v>
      </c>
      <c r="BV7" s="125"/>
      <c r="BW7" s="126">
        <v>1</v>
      </c>
      <c r="BX7" s="127">
        <f>IF(P7=0,"",IF(BW7=0,"",(BW7/P7)))</f>
        <v>0.16666666666667</v>
      </c>
      <c r="BY7" s="128">
        <v>1</v>
      </c>
      <c r="BZ7" s="129">
        <f>IFERROR(BY7/BW7,"-")</f>
        <v>1</v>
      </c>
      <c r="CA7" s="130">
        <v>11000</v>
      </c>
      <c r="CB7" s="131">
        <f>IFERROR(CA7/BW7,"-")</f>
        <v>11000</v>
      </c>
      <c r="CC7" s="132"/>
      <c r="CD7" s="132">
        <v>1</v>
      </c>
      <c r="CE7" s="132"/>
      <c r="CF7" s="133">
        <v>1</v>
      </c>
      <c r="CG7" s="134">
        <f>IF(P7=0,"",IF(CF7=0,"",(CF7/P7)))</f>
        <v>0.16666666666667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29000</v>
      </c>
      <c r="CQ7" s="141">
        <v>11000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2.88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13</v>
      </c>
      <c r="L8" s="81">
        <v>0</v>
      </c>
      <c r="M8" s="81">
        <v>73</v>
      </c>
      <c r="N8" s="91">
        <v>4</v>
      </c>
      <c r="O8" s="92">
        <v>0</v>
      </c>
      <c r="P8" s="93">
        <f>N8+O8</f>
        <v>4</v>
      </c>
      <c r="Q8" s="82">
        <f>IFERROR(P8/M8,"-")</f>
        <v>0.054794520547945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5357.1428571429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141000</v>
      </c>
      <c r="AB8" s="85">
        <f>SUM(X8:X9)/SUM(J8:J9)</f>
        <v>2.88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69</v>
      </c>
      <c r="L9" s="81">
        <v>36</v>
      </c>
      <c r="M9" s="81">
        <v>21</v>
      </c>
      <c r="N9" s="91">
        <v>10</v>
      </c>
      <c r="O9" s="92">
        <v>0</v>
      </c>
      <c r="P9" s="93">
        <f>N9+O9</f>
        <v>10</v>
      </c>
      <c r="Q9" s="82">
        <f>IFERROR(P9/M9,"-")</f>
        <v>0.47619047619048</v>
      </c>
      <c r="R9" s="81">
        <v>5</v>
      </c>
      <c r="S9" s="81">
        <v>0</v>
      </c>
      <c r="T9" s="82">
        <f>IFERROR(S9/(O9+P9),"-")</f>
        <v>0</v>
      </c>
      <c r="U9" s="182"/>
      <c r="V9" s="84">
        <v>4</v>
      </c>
      <c r="W9" s="82">
        <f>IF(P9=0,"-",V9/P9)</f>
        <v>0.4</v>
      </c>
      <c r="X9" s="186">
        <v>216000</v>
      </c>
      <c r="Y9" s="187">
        <f>IFERROR(X9/P9,"-")</f>
        <v>21600</v>
      </c>
      <c r="Z9" s="187">
        <f>IFERROR(X9/V9,"-")</f>
        <v>54000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0.3</v>
      </c>
      <c r="BP9" s="121">
        <v>1</v>
      </c>
      <c r="BQ9" s="122">
        <f>IFERROR(BP9/BN9,"-")</f>
        <v>0.33333333333333</v>
      </c>
      <c r="BR9" s="123">
        <v>20000</v>
      </c>
      <c r="BS9" s="124">
        <f>IFERROR(BR9/BN9,"-")</f>
        <v>6666.6666666667</v>
      </c>
      <c r="BT9" s="125"/>
      <c r="BU9" s="125"/>
      <c r="BV9" s="125">
        <v>1</v>
      </c>
      <c r="BW9" s="126">
        <v>4</v>
      </c>
      <c r="BX9" s="127">
        <f>IF(P9=0,"",IF(BW9=0,"",(BW9/P9)))</f>
        <v>0.4</v>
      </c>
      <c r="BY9" s="128">
        <v>2</v>
      </c>
      <c r="BZ9" s="129">
        <f>IFERROR(BY9/BW9,"-")</f>
        <v>0.5</v>
      </c>
      <c r="CA9" s="130">
        <v>65000</v>
      </c>
      <c r="CB9" s="131">
        <f>IFERROR(CA9/BW9,"-")</f>
        <v>16250</v>
      </c>
      <c r="CC9" s="132"/>
      <c r="CD9" s="132">
        <v>1</v>
      </c>
      <c r="CE9" s="132">
        <v>1</v>
      </c>
      <c r="CF9" s="133">
        <v>1</v>
      </c>
      <c r="CG9" s="134">
        <f>IF(P9=0,"",IF(CF9=0,"",(CF9/P9)))</f>
        <v>0.1</v>
      </c>
      <c r="CH9" s="135">
        <v>1</v>
      </c>
      <c r="CI9" s="136">
        <f>IFERROR(CH9/CF9,"-")</f>
        <v>1</v>
      </c>
      <c r="CJ9" s="137">
        <v>131000</v>
      </c>
      <c r="CK9" s="138">
        <f>IFERROR(CJ9/CF9,"-")</f>
        <v>131000</v>
      </c>
      <c r="CL9" s="139"/>
      <c r="CM9" s="139"/>
      <c r="CN9" s="139">
        <v>1</v>
      </c>
      <c r="CO9" s="140">
        <v>4</v>
      </c>
      <c r="CP9" s="141">
        <v>216000</v>
      </c>
      <c r="CQ9" s="141">
        <v>131000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4.0533333333333</v>
      </c>
      <c r="B10" s="203" t="s">
        <v>76</v>
      </c>
      <c r="C10" s="203" t="s">
        <v>77</v>
      </c>
      <c r="D10" s="203" t="s">
        <v>78</v>
      </c>
      <c r="E10" s="203"/>
      <c r="F10" s="203" t="s">
        <v>63</v>
      </c>
      <c r="G10" s="203" t="s">
        <v>79</v>
      </c>
      <c r="H10" s="90" t="s">
        <v>80</v>
      </c>
      <c r="I10" s="90" t="s">
        <v>81</v>
      </c>
      <c r="J10" s="188">
        <v>75000</v>
      </c>
      <c r="K10" s="81">
        <v>31</v>
      </c>
      <c r="L10" s="81">
        <v>0</v>
      </c>
      <c r="M10" s="81">
        <v>78</v>
      </c>
      <c r="N10" s="91">
        <v>14</v>
      </c>
      <c r="O10" s="92">
        <v>0</v>
      </c>
      <c r="P10" s="93">
        <f>N10+O10</f>
        <v>14</v>
      </c>
      <c r="Q10" s="82">
        <f>IFERROR(P10/M10,"-")</f>
        <v>0.17948717948718</v>
      </c>
      <c r="R10" s="81">
        <v>3</v>
      </c>
      <c r="S10" s="81">
        <v>3</v>
      </c>
      <c r="T10" s="82">
        <f>IFERROR(S10/(O10+P10),"-")</f>
        <v>0.21428571428571</v>
      </c>
      <c r="U10" s="182">
        <f>IFERROR(J10/SUM(P10:P11),"-")</f>
        <v>3260.8695652174</v>
      </c>
      <c r="V10" s="84">
        <v>1</v>
      </c>
      <c r="W10" s="82">
        <f>IF(P10=0,"-",V10/P10)</f>
        <v>0.071428571428571</v>
      </c>
      <c r="X10" s="186">
        <v>65000</v>
      </c>
      <c r="Y10" s="187">
        <f>IFERROR(X10/P10,"-")</f>
        <v>4642.8571428571</v>
      </c>
      <c r="Z10" s="187">
        <f>IFERROR(X10/V10,"-")</f>
        <v>65000</v>
      </c>
      <c r="AA10" s="188">
        <f>SUM(X10:X11)-SUM(J10:J11)</f>
        <v>229000</v>
      </c>
      <c r="AB10" s="85">
        <f>SUM(X10:X11)/SUM(J10:J11)</f>
        <v>4.0533333333333</v>
      </c>
      <c r="AC10" s="79"/>
      <c r="AD10" s="94">
        <v>1</v>
      </c>
      <c r="AE10" s="95">
        <f>IF(P10=0,"",IF(AD10=0,"",(AD10/P10)))</f>
        <v>0.071428571428571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3</v>
      </c>
      <c r="AW10" s="107">
        <f>IF(P10=0,"",IF(AV10=0,"",(AV10/P10)))</f>
        <v>0.21428571428571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5</v>
      </c>
      <c r="BF10" s="113">
        <f>IF(P10=0,"",IF(BE10=0,"",(BE10/P10)))</f>
        <v>0.35714285714286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4</v>
      </c>
      <c r="BO10" s="120">
        <f>IF(P10=0,"",IF(BN10=0,"",(BN10/P10)))</f>
        <v>0.28571428571429</v>
      </c>
      <c r="BP10" s="121">
        <v>1</v>
      </c>
      <c r="BQ10" s="122">
        <f>IFERROR(BP10/BN10,"-")</f>
        <v>0.25</v>
      </c>
      <c r="BR10" s="123">
        <v>65000</v>
      </c>
      <c r="BS10" s="124">
        <f>IFERROR(BR10/BN10,"-")</f>
        <v>16250</v>
      </c>
      <c r="BT10" s="125"/>
      <c r="BU10" s="125"/>
      <c r="BV10" s="125">
        <v>1</v>
      </c>
      <c r="BW10" s="126">
        <v>1</v>
      </c>
      <c r="BX10" s="127">
        <f>IF(P10=0,"",IF(BW10=0,"",(BW10/P10)))</f>
        <v>0.071428571428571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65000</v>
      </c>
      <c r="CQ10" s="141">
        <v>65000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54</v>
      </c>
      <c r="L11" s="81">
        <v>39</v>
      </c>
      <c r="M11" s="81">
        <v>29</v>
      </c>
      <c r="N11" s="91">
        <v>9</v>
      </c>
      <c r="O11" s="92">
        <v>0</v>
      </c>
      <c r="P11" s="93">
        <f>N11+O11</f>
        <v>9</v>
      </c>
      <c r="Q11" s="82">
        <f>IFERROR(P11/M11,"-")</f>
        <v>0.31034482758621</v>
      </c>
      <c r="R11" s="81">
        <v>5</v>
      </c>
      <c r="S11" s="81">
        <v>0</v>
      </c>
      <c r="T11" s="82">
        <f>IFERROR(S11/(O11+P11),"-")</f>
        <v>0</v>
      </c>
      <c r="U11" s="182"/>
      <c r="V11" s="84">
        <v>3</v>
      </c>
      <c r="W11" s="82">
        <f>IF(P11=0,"-",V11/P11)</f>
        <v>0.33333333333333</v>
      </c>
      <c r="X11" s="186">
        <v>239000</v>
      </c>
      <c r="Y11" s="187">
        <f>IFERROR(X11/P11,"-")</f>
        <v>26555.555555556</v>
      </c>
      <c r="Z11" s="187">
        <f>IFERROR(X11/V11,"-")</f>
        <v>79666.666666667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0.22222222222222</v>
      </c>
      <c r="BG11" s="112">
        <v>1</v>
      </c>
      <c r="BH11" s="114">
        <f>IFERROR(BG11/BE11,"-")</f>
        <v>0.5</v>
      </c>
      <c r="BI11" s="115">
        <v>130000</v>
      </c>
      <c r="BJ11" s="116">
        <f>IFERROR(BI11/BE11,"-")</f>
        <v>65000</v>
      </c>
      <c r="BK11" s="117"/>
      <c r="BL11" s="117"/>
      <c r="BM11" s="117">
        <v>1</v>
      </c>
      <c r="BN11" s="119">
        <v>4</v>
      </c>
      <c r="BO11" s="120">
        <f>IF(P11=0,"",IF(BN11=0,"",(BN11/P11)))</f>
        <v>0.44444444444444</v>
      </c>
      <c r="BP11" s="121">
        <v>1</v>
      </c>
      <c r="BQ11" s="122">
        <f>IFERROR(BP11/BN11,"-")</f>
        <v>0.25</v>
      </c>
      <c r="BR11" s="123">
        <v>84000</v>
      </c>
      <c r="BS11" s="124">
        <f>IFERROR(BR11/BN11,"-")</f>
        <v>21000</v>
      </c>
      <c r="BT11" s="125"/>
      <c r="BU11" s="125"/>
      <c r="BV11" s="125">
        <v>1</v>
      </c>
      <c r="BW11" s="126">
        <v>3</v>
      </c>
      <c r="BX11" s="127">
        <f>IF(P11=0,"",IF(BW11=0,"",(BW11/P11)))</f>
        <v>0.33333333333333</v>
      </c>
      <c r="BY11" s="128">
        <v>1</v>
      </c>
      <c r="BZ11" s="129">
        <f>IFERROR(BY11/BW11,"-")</f>
        <v>0.33333333333333</v>
      </c>
      <c r="CA11" s="130">
        <v>25000</v>
      </c>
      <c r="CB11" s="131">
        <f>IFERROR(CA11/BW11,"-")</f>
        <v>8333.3333333333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239000</v>
      </c>
      <c r="CQ11" s="141">
        <v>130000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2.553488372093</v>
      </c>
      <c r="B14" s="39"/>
      <c r="C14" s="39"/>
      <c r="D14" s="39"/>
      <c r="E14" s="39"/>
      <c r="F14" s="39"/>
      <c r="G14" s="40" t="s">
        <v>83</v>
      </c>
      <c r="H14" s="40"/>
      <c r="I14" s="40"/>
      <c r="J14" s="190">
        <f>SUM(J6:J13)</f>
        <v>215000</v>
      </c>
      <c r="K14" s="41">
        <f>SUM(K6:K13)</f>
        <v>236</v>
      </c>
      <c r="L14" s="41">
        <f>SUM(L6:L13)</f>
        <v>110</v>
      </c>
      <c r="M14" s="41">
        <f>SUM(M6:M13)</f>
        <v>253</v>
      </c>
      <c r="N14" s="41">
        <f>SUM(N6:N13)</f>
        <v>45</v>
      </c>
      <c r="O14" s="41">
        <f>SUM(O6:O13)</f>
        <v>0</v>
      </c>
      <c r="P14" s="41">
        <f>SUM(P6:P13)</f>
        <v>45</v>
      </c>
      <c r="Q14" s="42">
        <f>IFERROR(P14/M14,"-")</f>
        <v>0.17786561264822</v>
      </c>
      <c r="R14" s="78">
        <f>SUM(R6:R13)</f>
        <v>16</v>
      </c>
      <c r="S14" s="78">
        <f>SUM(S6:S13)</f>
        <v>3</v>
      </c>
      <c r="T14" s="42">
        <f>IFERROR(R14/P14,"-")</f>
        <v>0.35555555555556</v>
      </c>
      <c r="U14" s="184">
        <f>IFERROR(J14/P14,"-")</f>
        <v>4777.7777777778</v>
      </c>
      <c r="V14" s="44">
        <f>SUM(V6:V13)</f>
        <v>11</v>
      </c>
      <c r="W14" s="42">
        <f>IFERROR(V14/P14,"-")</f>
        <v>0.24444444444444</v>
      </c>
      <c r="X14" s="190">
        <f>SUM(X6:X13)</f>
        <v>549000</v>
      </c>
      <c r="Y14" s="190">
        <f>IFERROR(X14/P14,"-")</f>
        <v>12200</v>
      </c>
      <c r="Z14" s="190">
        <f>IFERROR(X14/V14,"-")</f>
        <v>49909.090909091</v>
      </c>
      <c r="AA14" s="190">
        <f>X14-J14</f>
        <v>334000</v>
      </c>
      <c r="AB14" s="47">
        <f>X14/J14</f>
        <v>2.553488372093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